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S:\LIBRARYSER_Open_Access\RPS_Discovery\Disco FT back-up\2024\202406 June backup\"/>
    </mc:Choice>
  </mc:AlternateContent>
  <xr:revisionPtr revIDLastSave="0" documentId="8_{69A29923-7443-4F84-B492-5D2A2ACD28A3}" xr6:coauthVersionLast="47" xr6:coauthVersionMax="47" xr10:uidLastSave="{00000000-0000-0000-0000-000000000000}"/>
  <bookViews>
    <workbookView xWindow="-110" yWindow="-110" windowWidth="19420" windowHeight="10420" xr2:uid="{D47DF4A7-3209-4F44-8A59-362A3F77B85F}"/>
  </bookViews>
  <sheets>
    <sheet name="Data entry" sheetId="11" r:id="rId1"/>
    <sheet name="Score calculations" sheetId="12" r:id="rId2"/>
    <sheet name="Graph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2" l="1"/>
  <c r="AB61" i="11"/>
  <c r="C77" i="12" s="1"/>
  <c r="AB62" i="11"/>
  <c r="C78" i="12" s="1"/>
  <c r="AB57" i="11"/>
  <c r="C73" i="12" s="1"/>
  <c r="AB58" i="11"/>
  <c r="C74" i="12" s="1"/>
  <c r="AB59" i="11"/>
  <c r="C75" i="12" s="1"/>
  <c r="AB60" i="11"/>
  <c r="C76" i="12" s="1"/>
  <c r="AB37" i="11"/>
  <c r="C21" i="12" s="1"/>
  <c r="AB38" i="11"/>
  <c r="C48" i="12" s="1"/>
  <c r="AB39" i="11"/>
  <c r="C49" i="12" s="1"/>
  <c r="AB40" i="11"/>
  <c r="C50" i="12" s="1"/>
  <c r="AB42" i="11"/>
  <c r="C56" i="12" s="1"/>
  <c r="AB43" i="11"/>
  <c r="C25" i="12" s="1"/>
  <c r="AB44" i="11"/>
  <c r="C26" i="12" s="1"/>
  <c r="AB45" i="11"/>
  <c r="C15" i="12" s="1"/>
  <c r="AB46" i="11"/>
  <c r="C27" i="12" s="1"/>
  <c r="AB47" i="11"/>
  <c r="C16" i="12" s="1"/>
  <c r="AB49" i="11"/>
  <c r="C34" i="12" s="1"/>
  <c r="AB50" i="11"/>
  <c r="C35" i="12" s="1"/>
  <c r="AB51" i="11"/>
  <c r="C36" i="12" s="1"/>
  <c r="AB52" i="11"/>
  <c r="C40" i="12" s="1"/>
  <c r="AB53" i="11"/>
  <c r="C41" i="12" s="1"/>
  <c r="AB31" i="11"/>
  <c r="C54" i="12" s="1"/>
  <c r="AB32" i="11"/>
  <c r="C47" i="12" s="1"/>
  <c r="AB33" i="11"/>
  <c r="AB34" i="11"/>
  <c r="C60" i="12" s="1"/>
  <c r="D61" i="12" s="1"/>
  <c r="AB35" i="11"/>
  <c r="C55" i="12" s="1"/>
  <c r="AB36" i="11"/>
  <c r="C20" i="12" s="1"/>
  <c r="AB22" i="11"/>
  <c r="C9" i="12" s="1"/>
  <c r="AB23" i="11"/>
  <c r="C10" i="12" s="1"/>
  <c r="AB24" i="11"/>
  <c r="C11" i="12" s="1"/>
  <c r="AB25" i="11"/>
  <c r="C31" i="12" s="1"/>
  <c r="AB26" i="11"/>
  <c r="C32" i="12" s="1"/>
  <c r="AB27" i="11"/>
  <c r="C33" i="12" s="1"/>
  <c r="AB29" i="11"/>
  <c r="C45" i="12" s="1"/>
  <c r="AB30" i="11"/>
  <c r="C46" i="12" s="1"/>
  <c r="AB21" i="11"/>
  <c r="C8" i="12" s="1"/>
  <c r="E17" i="12" l="1"/>
  <c r="E69" i="12"/>
  <c r="C64" i="12"/>
  <c r="D65" i="12" s="1"/>
  <c r="C68" i="12"/>
  <c r="D69" i="12" s="1"/>
  <c r="E77" i="12"/>
  <c r="F77" i="12" s="1"/>
  <c r="E78" i="12"/>
  <c r="F78" i="12" s="1"/>
  <c r="E75" i="12"/>
  <c r="F75" i="12" s="1"/>
  <c r="E76" i="12"/>
  <c r="F76" i="12" s="1"/>
  <c r="E73" i="12"/>
  <c r="F73" i="12" s="1"/>
  <c r="E74" i="12"/>
  <c r="F74" i="12" s="1"/>
  <c r="E22" i="12"/>
  <c r="E28" i="12"/>
  <c r="E51" i="12"/>
  <c r="E37" i="12"/>
  <c r="E12" i="12"/>
  <c r="E42" i="12"/>
  <c r="E57" i="12"/>
  <c r="E61" i="12"/>
  <c r="F61" i="12" s="1"/>
  <c r="E65" i="12"/>
  <c r="F65" i="12" s="1"/>
  <c r="D57" i="12"/>
  <c r="D51" i="12"/>
  <c r="D17" i="12"/>
  <c r="D22" i="12"/>
  <c r="D37" i="12"/>
  <c r="D28" i="12"/>
  <c r="D42" i="12"/>
  <c r="D12" i="12"/>
  <c r="F17" i="12" l="1"/>
  <c r="B28" i="4" s="1"/>
  <c r="F69" i="12"/>
  <c r="F51" i="12"/>
  <c r="B16" i="4" s="1"/>
  <c r="F37" i="12"/>
  <c r="B14" i="4" s="1"/>
  <c r="F42" i="12"/>
  <c r="B32" i="4" s="1"/>
  <c r="F28" i="12"/>
  <c r="B30" i="4" s="1"/>
  <c r="F22" i="12"/>
  <c r="B12" i="4" s="1"/>
  <c r="F57" i="12"/>
  <c r="F12" i="12"/>
  <c r="B11" i="4" l="1"/>
  <c r="B33" i="4"/>
  <c r="B31" i="4"/>
  <c r="B15" i="4"/>
  <c r="B29" i="4"/>
  <c r="B13" i="4"/>
  <c r="B10" i="4"/>
  <c r="B27" i="4"/>
  <c r="B34" i="4"/>
  <c r="B1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tc={9CC89D8D-02AA-4616-B78C-800623634672}</author>
  </authors>
  <commentList>
    <comment ref="A2" authorId="0" shapeId="0" xr:uid="{9CC89D8D-02AA-4616-B78C-800623634672}">
      <text>
        <t xml:space="preserve">[Threaded comment]
Your version of Excel allows you to read this threaded comment; however, any edits to it will get removed if the file is opened in a newer version of Excel. Learn more: https://go.microsoft.com/fwlink/?linkid=870924
Comment:
    The percentage scores - maybe use the consistent name used before, namely proportion of max possible?  </t>
      </text>
    </comment>
  </commentList>
</comments>
</file>

<file path=xl/sharedStrings.xml><?xml version="1.0" encoding="utf-8"?>
<sst xmlns="http://schemas.openxmlformats.org/spreadsheetml/2006/main" count="185" uniqueCount="130">
  <si>
    <t>STEM trajectories</t>
  </si>
  <si>
    <t>Inclusive spaces</t>
  </si>
  <si>
    <t>Enjoyable meaningful experiences</t>
  </si>
  <si>
    <t>Developing STEM knowl &amp; skills</t>
  </si>
  <si>
    <t>Identity in STEM</t>
  </si>
  <si>
    <t>Agency &amp; social action</t>
  </si>
  <si>
    <t>Inclusive STEM</t>
  </si>
  <si>
    <t>Caring &amp; supportive relationships</t>
  </si>
  <si>
    <t>Items</t>
  </si>
  <si>
    <t>Respondents (one column per survey)</t>
  </si>
  <si>
    <t>(Optional!)</t>
  </si>
  <si>
    <t xml:space="preserve">Q1. I find most sessions or activities interesting. </t>
  </si>
  <si>
    <t xml:space="preserve">Q2. I make and/or do things here that are important to me. </t>
  </si>
  <si>
    <t xml:space="preserve">Q3. I do things here that will help me in the future. </t>
  </si>
  <si>
    <t>Q4. I do things here that make me feel confident.</t>
  </si>
  <si>
    <t xml:space="preserve">Q5. We can do things here that try to challenge inequalities in society. </t>
  </si>
  <si>
    <t>Q6. Some things I do or make here could help people in the community.</t>
  </si>
  <si>
    <t>Q7. Some things I do or make here could help the environment.</t>
  </si>
  <si>
    <t xml:space="preserve">Q8. They care about me as a person. </t>
  </si>
  <si>
    <t xml:space="preserve">Q9. They know me well. </t>
  </si>
  <si>
    <t>Q10. They listen to my views.</t>
  </si>
  <si>
    <t xml:space="preserve">Q11. They are happy for me to share what’s important to me. </t>
  </si>
  <si>
    <t>Q12. They understand my community.</t>
  </si>
  <si>
    <t xml:space="preserve">Q13. They raise and discuss issues of inequality (e.g. racism, homophobia).  </t>
  </si>
  <si>
    <t xml:space="preserve">Q14. They make sure that everyone taking part has a say and that everyone’s opinions count. </t>
  </si>
  <si>
    <t>Q15. They have helped me make useful contacts and expand my support network.</t>
  </si>
  <si>
    <t xml:space="preserve">Q16. They have told me about other activities, services or opportunities that might interest me. </t>
  </si>
  <si>
    <t>Q17. I would feel comfortable talking with someone who works here if something upset me.</t>
  </si>
  <si>
    <t>Q18. I would feel comfortable talking with someone who works here about my mental health.</t>
  </si>
  <si>
    <t>Q19. I can trust people who work here.</t>
  </si>
  <si>
    <t>Q20. My ideas and opinions are taken seriously here.</t>
  </si>
  <si>
    <t>Q21.I feel valued for who I am here.</t>
  </si>
  <si>
    <t xml:space="preserve">Q22. I feel I fit in here. </t>
  </si>
  <si>
    <t>Q23.I get to use my knowledge and skills to help others.</t>
  </si>
  <si>
    <t>Q24. I feel safe here.</t>
  </si>
  <si>
    <t xml:space="preserve">Q25. Young people at the makerspace appreciate each other’s knowledge and skills.  </t>
  </si>
  <si>
    <t xml:space="preserve">Q26. Some things I learn and do at the makerspace will help me at school or in other educational settings.  </t>
  </si>
  <si>
    <t xml:space="preserve">Q27. The knowledge and skills I’ve developed here will help me achieve my goals in life.  </t>
  </si>
  <si>
    <t xml:space="preserve">Q28. The activities I do here will help me get into work I want in the future. </t>
  </si>
  <si>
    <t>Q29. The makerspace has broadened my views about who does science, computing and/or engineering.</t>
  </si>
  <si>
    <t>Q30. Coming here has helped me feel connected to science, computing and/or engineering.</t>
  </si>
  <si>
    <t>Q31. Activities connected to science</t>
  </si>
  <si>
    <t>Q32. To technology/computing</t>
  </si>
  <si>
    <t>Q33. To engineering</t>
  </si>
  <si>
    <t>Q34. To art</t>
  </si>
  <si>
    <t>Q35. To maths</t>
  </si>
  <si>
    <t>Q36. To other</t>
  </si>
  <si>
    <t>R1</t>
  </si>
  <si>
    <t>R2</t>
  </si>
  <si>
    <t>R3</t>
  </si>
  <si>
    <t>R4</t>
  </si>
  <si>
    <t>R5</t>
  </si>
  <si>
    <t>R6</t>
  </si>
  <si>
    <t>R7</t>
  </si>
  <si>
    <t>R8</t>
  </si>
  <si>
    <t>R9</t>
  </si>
  <si>
    <t>R10</t>
  </si>
  <si>
    <t>R11</t>
  </si>
  <si>
    <t>R12</t>
  </si>
  <si>
    <t>R13</t>
  </si>
  <si>
    <t>R14</t>
  </si>
  <si>
    <t>R15</t>
  </si>
  <si>
    <t>R16</t>
  </si>
  <si>
    <t>Strongly agree = 5</t>
  </si>
  <si>
    <t>Agree = 4</t>
  </si>
  <si>
    <t>Neither agree nor disagree = 3</t>
  </si>
  <si>
    <t>Disagree = 2</t>
  </si>
  <si>
    <t>Strongly disagree =1</t>
  </si>
  <si>
    <t>A lot = 5</t>
  </si>
  <si>
    <t>Some = 4</t>
  </si>
  <si>
    <t>I'm not sure = 3</t>
  </si>
  <si>
    <t>A little bit = 2</t>
  </si>
  <si>
    <t>Not at all = 1</t>
  </si>
  <si>
    <t>R17</t>
  </si>
  <si>
    <t>R18</t>
  </si>
  <si>
    <t>R19</t>
  </si>
  <si>
    <t>R20</t>
  </si>
  <si>
    <t>Item totals</t>
  </si>
  <si>
    <t>Area</t>
  </si>
  <si>
    <t xml:space="preserve">1. Equitable, enjoyable and meaningful experiences </t>
  </si>
  <si>
    <t xml:space="preserve">2. Equitable approaches to developing and using STEM knowledge and skills </t>
  </si>
  <si>
    <t>3. Supporting equitable STEM trajectories</t>
  </si>
  <si>
    <t xml:space="preserve">4. Inclusive approaches to supporting young people’s identities in STEM </t>
  </si>
  <si>
    <t>5. Supporting young people’s agency and social action</t>
  </si>
  <si>
    <t>6. Inclusive views of STEM</t>
  </si>
  <si>
    <t>7. Caring and supportive relationships</t>
  </si>
  <si>
    <t>8. Inclusive makerspace structures and spaces</t>
  </si>
  <si>
    <t>Staff emphasis on equity (single item)</t>
  </si>
  <si>
    <t>Staff knowledge of community (single item)</t>
  </si>
  <si>
    <t xml:space="preserve">Notes: </t>
  </si>
  <si>
    <r>
      <rPr>
        <vertAlign val="superscript"/>
        <sz val="11"/>
        <color theme="1"/>
        <rFont val="Calibri"/>
        <family val="2"/>
        <scheme val="minor"/>
      </rPr>
      <t>1</t>
    </r>
    <r>
      <rPr>
        <sz val="11"/>
        <color theme="1"/>
        <rFont val="Calibri"/>
        <family val="2"/>
        <scheme val="minor"/>
      </rPr>
      <t xml:space="preserve"> Item total score refers to the total points your participants scored on this item (e.g. if 3 participants responded strongly agree and each thus got a '5', the item total score would be 3*5 = 15)</t>
    </r>
  </si>
  <si>
    <r>
      <rPr>
        <vertAlign val="superscript"/>
        <sz val="11"/>
        <color theme="1"/>
        <rFont val="Calibri"/>
        <family val="2"/>
        <scheme val="minor"/>
      </rPr>
      <t>2</t>
    </r>
    <r>
      <rPr>
        <sz val="11"/>
        <color theme="1"/>
        <rFont val="Calibri"/>
        <family val="2"/>
        <scheme val="minor"/>
      </rPr>
      <t xml:space="preserve"> Area total score is the sum of all the scores from all respondents on all items in an area</t>
    </r>
  </si>
  <si>
    <t>Number of surveys</t>
  </si>
  <si>
    <r>
      <t>Item total score</t>
    </r>
    <r>
      <rPr>
        <b/>
        <vertAlign val="superscript"/>
        <sz val="11"/>
        <color theme="1"/>
        <rFont val="Calibri"/>
        <family val="2"/>
        <scheme val="minor"/>
      </rPr>
      <t>1</t>
    </r>
  </si>
  <si>
    <r>
      <t>Area total score</t>
    </r>
    <r>
      <rPr>
        <b/>
        <vertAlign val="superscript"/>
        <sz val="11"/>
        <color theme="1"/>
        <rFont val="Calibri"/>
        <family val="2"/>
        <scheme val="minor"/>
      </rPr>
      <t>2</t>
    </r>
  </si>
  <si>
    <r>
      <t>Comparison with project makerspaces</t>
    </r>
    <r>
      <rPr>
        <b/>
        <vertAlign val="superscript"/>
        <sz val="11"/>
        <color theme="1"/>
        <rFont val="Calibri"/>
        <family val="2"/>
        <scheme val="minor"/>
      </rPr>
      <t>5</t>
    </r>
  </si>
  <si>
    <r>
      <rPr>
        <vertAlign val="superscript"/>
        <sz val="11"/>
        <color theme="1"/>
        <rFont val="Calibri"/>
        <family val="2"/>
        <scheme val="minor"/>
      </rPr>
      <t xml:space="preserve">5 </t>
    </r>
    <r>
      <rPr>
        <sz val="11"/>
        <color theme="1"/>
        <rFont val="Calibri"/>
        <family val="2"/>
        <scheme val="minor"/>
      </rPr>
      <t>For comparison, this is the proportion scored across the 5 partner makerspaces in Making Spaces phase 2. (80 participants)</t>
    </r>
  </si>
  <si>
    <t>[Makerspace]</t>
  </si>
  <si>
    <t>Project Makerspaces</t>
  </si>
  <si>
    <t>The following graph compares the equity scores from your makerspace with those from the spaces in the Making Spaces 2 project</t>
  </si>
  <si>
    <t>Connection to subjects (optional)</t>
  </si>
  <si>
    <t>Science</t>
  </si>
  <si>
    <t>Technology</t>
  </si>
  <si>
    <t>Engineering</t>
  </si>
  <si>
    <t>Art</t>
  </si>
  <si>
    <t>Maths</t>
  </si>
  <si>
    <t>Other</t>
  </si>
  <si>
    <t>N/A</t>
  </si>
  <si>
    <t>Data entry spreadsheet (Start here!)</t>
  </si>
  <si>
    <t>Use a separate column for each survey (e.g. for 10 respondents, use the columns labelled R1-R10 below; add more columns if necessary, being careful to insert those columns BEFORE the column labelled 'Item totals')</t>
  </si>
  <si>
    <t>NOTE: for the first survey (R1), please replace the 1s in the column with the scores for your first survey. The 1s are placeholders.</t>
  </si>
  <si>
    <t xml:space="preserve">For Q31, enter the please score as follows: </t>
  </si>
  <si>
    <t>A little = 2</t>
  </si>
  <si>
    <t xml:space="preserve">NOTE: If a survey is missing an answer to any of these questions (Qs1-37), enter the number 3 in the corresponding cell. </t>
  </si>
  <si>
    <t>For Qs 1-30, please score as follows:</t>
  </si>
  <si>
    <t>For Qs 32-37 (if used), please score as follows:</t>
  </si>
  <si>
    <t>Finally, replace the number '1' in the highlighted cell (B16) with the total number of surveys completed:</t>
  </si>
  <si>
    <t>Score calculations spreadsheet</t>
  </si>
  <si>
    <t>Graph creation sheet</t>
  </si>
  <si>
    <t xml:space="preserve">Relationships to subjects are also not included because those questions are optional. </t>
  </si>
  <si>
    <t>Perceptions of learning</t>
  </si>
  <si>
    <t>Q31. How much do you feel you have learned from activities in the makerspace?</t>
  </si>
  <si>
    <t xml:space="preserve">NOTE: Staff emphasis on equity, Staff knowledge of community and Perceptions of learning are not reflected in the graphs because they are single items (Qs 12, 13 and 31). </t>
  </si>
  <si>
    <t>Instructions to format graph legends: Insert your makerspace name in the highlighted cell below (B 26).</t>
  </si>
  <si>
    <r>
      <t>Max possible score</t>
    </r>
    <r>
      <rPr>
        <b/>
        <vertAlign val="superscript"/>
        <sz val="11"/>
        <color theme="1"/>
        <rFont val="Calibri"/>
        <family val="2"/>
        <scheme val="minor"/>
      </rPr>
      <t>3</t>
    </r>
  </si>
  <si>
    <r>
      <t xml:space="preserve">This sheet automatically calculates the scores in different areas based on what has been entered on the Data entry spreadsheet. </t>
    </r>
    <r>
      <rPr>
        <b/>
        <sz val="11"/>
        <color theme="1"/>
        <rFont val="Calibri"/>
        <family val="2"/>
        <scheme val="minor"/>
      </rPr>
      <t xml:space="preserve">The score for your space in each area is found in column F (highlighted). </t>
    </r>
    <r>
      <rPr>
        <sz val="11"/>
        <color theme="1"/>
        <rFont val="Calibri"/>
        <family val="2"/>
        <scheme val="minor"/>
      </rPr>
      <t>The adjacent column (G) also has the score for this area across five partner makerspaces from the Making Spaces 2 project. However, we would urge caution in making any direct comparisons as each space and each programme is different and is operating in different contexts, with different young people. Detailed explanations for each column are in the notes at the bottom.</t>
    </r>
  </si>
  <si>
    <r>
      <rPr>
        <vertAlign val="superscript"/>
        <sz val="11"/>
        <color theme="1"/>
        <rFont val="Calibri"/>
        <family val="2"/>
        <scheme val="minor"/>
      </rPr>
      <t xml:space="preserve">3 </t>
    </r>
    <r>
      <rPr>
        <sz val="11"/>
        <color theme="1"/>
        <rFont val="Calibri"/>
        <family val="2"/>
        <scheme val="minor"/>
      </rPr>
      <t xml:space="preserve">Maximum possible score is the maximum possible points available in this section. For instance if 10 participants filled out the survey, in section 1, the maximum possible points is 200 (4 questions * max 5 points each *10 respondents). </t>
    </r>
    <r>
      <rPr>
        <sz val="11"/>
        <color rgb="FFFF0000"/>
        <rFont val="Calibri"/>
        <family val="2"/>
        <scheme val="minor"/>
      </rPr>
      <t>BE SURE YOU HAVE ENTERED THE NUMBER OF SURVEYS COMPLETED INTO CELL B16 ON THE DATA ENTRY TAB!!</t>
    </r>
  </si>
  <si>
    <r>
      <t>Your space's score</t>
    </r>
    <r>
      <rPr>
        <b/>
        <vertAlign val="superscript"/>
        <sz val="11"/>
        <color theme="1"/>
        <rFont val="Calibri"/>
        <family val="2"/>
        <scheme val="minor"/>
      </rPr>
      <t>4</t>
    </r>
  </si>
  <si>
    <r>
      <rPr>
        <vertAlign val="superscript"/>
        <sz val="11"/>
        <color theme="1"/>
        <rFont val="Calibri"/>
        <family val="2"/>
        <scheme val="minor"/>
      </rPr>
      <t>4</t>
    </r>
    <r>
      <rPr>
        <sz val="11"/>
        <color theme="1"/>
        <rFont val="Calibri"/>
        <family val="2"/>
        <scheme val="minor"/>
      </rPr>
      <t xml:space="preserve"> Your space's score is the Area total score divided by the Maximum possible score, expressed as a percentage. It tells you what proportion of the maximum possible score your space achieved for this area. The higher the score, the more equitable your space/practice. </t>
    </r>
  </si>
  <si>
    <t xml:space="preserve">This sheet uses the calculations from previous sheets to create two graphs to display your results. The first graph shows the your space's score (percentage) for each area for your space and the second has a comparison with other makerspaces.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</si>
</sst>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1"/>
      <color rgb="FFFF0000"/>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8"/>
      <name val="Calibri"/>
      <family val="2"/>
      <scheme val="minor"/>
    </font>
    <font>
      <b/>
      <sz val="11"/>
      <color rgb="FF0070C0"/>
      <name val="Calibri"/>
      <family val="2"/>
      <scheme val="minor"/>
    </font>
    <font>
      <vertAlign val="superscript"/>
      <sz val="11"/>
      <color theme="1"/>
      <name val="Calibri"/>
      <family val="2"/>
      <scheme val="minor"/>
    </font>
    <font>
      <i/>
      <sz val="11"/>
      <color theme="1"/>
      <name val="Calibri"/>
      <family val="2"/>
      <scheme val="minor"/>
    </font>
    <font>
      <b/>
      <vertAlign val="superscript"/>
      <sz val="11"/>
      <color theme="1"/>
      <name val="Calibri"/>
      <family val="2"/>
      <scheme val="minor"/>
    </font>
    <font>
      <b/>
      <sz val="11"/>
      <color theme="4"/>
      <name val="Calibri"/>
      <family val="2"/>
      <scheme val="minor"/>
    </font>
    <font>
      <i/>
      <sz val="11"/>
      <color rgb="FF7030A0"/>
      <name val="Calibri"/>
      <family val="2"/>
      <scheme val="minor"/>
    </font>
    <font>
      <b/>
      <sz val="11"/>
      <color rgb="FF7030A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25">
    <xf numFmtId="0" fontId="0" fillId="0" borderId="0" xfId="0"/>
    <xf numFmtId="0" fontId="0" fillId="2" borderId="0" xfId="0" applyFill="1"/>
    <xf numFmtId="0" fontId="1" fillId="0" borderId="0" xfId="0" applyFont="1"/>
    <xf numFmtId="0" fontId="4" fillId="0" borderId="0" xfId="0" applyFont="1"/>
    <xf numFmtId="0" fontId="0" fillId="0" borderId="0" xfId="0" applyAlignment="1">
      <alignment wrapText="1"/>
    </xf>
    <xf numFmtId="0" fontId="6" fillId="0" borderId="0" xfId="0" applyFont="1"/>
    <xf numFmtId="0" fontId="4" fillId="0" borderId="1" xfId="0" applyFont="1" applyBorder="1" applyAlignment="1">
      <alignment wrapText="1"/>
    </xf>
    <xf numFmtId="0" fontId="4" fillId="0" borderId="1" xfId="0" applyFont="1" applyBorder="1"/>
    <xf numFmtId="0" fontId="6" fillId="0" borderId="0" xfId="0" applyFont="1" applyAlignment="1">
      <alignment wrapText="1"/>
    </xf>
    <xf numFmtId="0" fontId="8" fillId="0" borderId="0" xfId="0" applyFont="1" applyAlignment="1">
      <alignment wrapText="1"/>
    </xf>
    <xf numFmtId="164" fontId="0" fillId="0" borderId="0" xfId="0" applyNumberFormat="1"/>
    <xf numFmtId="164" fontId="0" fillId="0" borderId="0" xfId="1" applyNumberFormat="1" applyFont="1"/>
    <xf numFmtId="2" fontId="0" fillId="0" borderId="0" xfId="0" applyNumberFormat="1"/>
    <xf numFmtId="1" fontId="0" fillId="0" borderId="0" xfId="0" applyNumberFormat="1"/>
    <xf numFmtId="0" fontId="10" fillId="0" borderId="0" xfId="0" applyFont="1" applyAlignment="1">
      <alignment wrapText="1"/>
    </xf>
    <xf numFmtId="0" fontId="3" fillId="0" borderId="0" xfId="0" applyFont="1"/>
    <xf numFmtId="0" fontId="11" fillId="0" borderId="0" xfId="0" applyFont="1"/>
    <xf numFmtId="0" fontId="0" fillId="3" borderId="0" xfId="0" applyFill="1"/>
    <xf numFmtId="0" fontId="4" fillId="3" borderId="0" xfId="0" applyFont="1" applyFill="1"/>
    <xf numFmtId="0" fontId="11" fillId="0" borderId="0" xfId="0" applyFont="1" applyAlignment="1">
      <alignment wrapText="1"/>
    </xf>
    <xf numFmtId="0" fontId="12" fillId="0" borderId="0" xfId="0" applyFont="1" applyAlignment="1">
      <alignment wrapText="1"/>
    </xf>
    <xf numFmtId="0" fontId="4" fillId="2" borderId="1" xfId="0" applyFont="1" applyFill="1" applyBorder="1"/>
    <xf numFmtId="164" fontId="0" fillId="2" borderId="0" xfId="1" applyNumberFormat="1" applyFont="1" applyFill="1"/>
    <xf numFmtId="0" fontId="0" fillId="0" borderId="0" xfId="0" applyAlignment="1">
      <alignment vertical="top" wrapText="1"/>
    </xf>
    <xf numFmtId="0" fontId="0" fillId="0" borderId="0" xfId="0"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t>Equity Score (comparison)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Graphs!$B$26</c:f>
              <c:strCache>
                <c:ptCount val="1"/>
                <c:pt idx="0">
                  <c:v>[Makerspace]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Graphs!$A$27:$A$34</c:f>
              <c:strCache>
                <c:ptCount val="8"/>
                <c:pt idx="0">
                  <c:v>Enjoyable meaningful experiences</c:v>
                </c:pt>
                <c:pt idx="1">
                  <c:v>Developing STEM knowl &amp; skills</c:v>
                </c:pt>
                <c:pt idx="2">
                  <c:v>STEM trajectories</c:v>
                </c:pt>
                <c:pt idx="3">
                  <c:v>Identity in STEM</c:v>
                </c:pt>
                <c:pt idx="4">
                  <c:v>Agency &amp; social action</c:v>
                </c:pt>
                <c:pt idx="5">
                  <c:v>Inclusive STEM</c:v>
                </c:pt>
                <c:pt idx="6">
                  <c:v>Caring &amp; supportive relationships</c:v>
                </c:pt>
                <c:pt idx="7">
                  <c:v>Inclusive spaces</c:v>
                </c:pt>
              </c:strCache>
            </c:strRef>
          </c:cat>
          <c:val>
            <c:numRef>
              <c:f>Graphs!$B$27:$B$34</c:f>
              <c:numCache>
                <c:formatCode>0</c:formatCode>
                <c:ptCount val="8"/>
                <c:pt idx="0">
                  <c:v>20</c:v>
                </c:pt>
                <c:pt idx="1">
                  <c:v>20</c:v>
                </c:pt>
                <c:pt idx="2" formatCode="General">
                  <c:v>20</c:v>
                </c:pt>
                <c:pt idx="3">
                  <c:v>20</c:v>
                </c:pt>
                <c:pt idx="4">
                  <c:v>20</c:v>
                </c:pt>
                <c:pt idx="5">
                  <c:v>20</c:v>
                </c:pt>
                <c:pt idx="6">
                  <c:v>20</c:v>
                </c:pt>
                <c:pt idx="7">
                  <c:v>20</c:v>
                </c:pt>
              </c:numCache>
            </c:numRef>
          </c:val>
          <c:extLst>
            <c:ext xmlns:c16="http://schemas.microsoft.com/office/drawing/2014/chart" uri="{C3380CC4-5D6E-409C-BE32-E72D297353CC}">
              <c16:uniqueId val="{00000000-161F-4C11-8018-11CA157E11E9}"/>
            </c:ext>
          </c:extLst>
        </c:ser>
        <c:ser>
          <c:idx val="1"/>
          <c:order val="1"/>
          <c:tx>
            <c:strRef>
              <c:f>Graphs!$C$26</c:f>
              <c:strCache>
                <c:ptCount val="1"/>
                <c:pt idx="0">
                  <c:v>Project Makerspaces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Graphs!$A$27:$A$34</c:f>
              <c:strCache>
                <c:ptCount val="8"/>
                <c:pt idx="0">
                  <c:v>Enjoyable meaningful experiences</c:v>
                </c:pt>
                <c:pt idx="1">
                  <c:v>Developing STEM knowl &amp; skills</c:v>
                </c:pt>
                <c:pt idx="2">
                  <c:v>STEM trajectories</c:v>
                </c:pt>
                <c:pt idx="3">
                  <c:v>Identity in STEM</c:v>
                </c:pt>
                <c:pt idx="4">
                  <c:v>Agency &amp; social action</c:v>
                </c:pt>
                <c:pt idx="5">
                  <c:v>Inclusive STEM</c:v>
                </c:pt>
                <c:pt idx="6">
                  <c:v>Caring &amp; supportive relationships</c:v>
                </c:pt>
                <c:pt idx="7">
                  <c:v>Inclusive spaces</c:v>
                </c:pt>
              </c:strCache>
            </c:strRef>
          </c:cat>
          <c:val>
            <c:numRef>
              <c:f>Graphs!$C$27:$C$34</c:f>
              <c:numCache>
                <c:formatCode>General</c:formatCode>
                <c:ptCount val="8"/>
                <c:pt idx="0">
                  <c:v>87</c:v>
                </c:pt>
                <c:pt idx="1">
                  <c:v>84</c:v>
                </c:pt>
                <c:pt idx="2">
                  <c:v>81</c:v>
                </c:pt>
                <c:pt idx="3">
                  <c:v>85</c:v>
                </c:pt>
                <c:pt idx="4">
                  <c:v>80</c:v>
                </c:pt>
                <c:pt idx="5">
                  <c:v>85</c:v>
                </c:pt>
                <c:pt idx="6">
                  <c:v>78</c:v>
                </c:pt>
                <c:pt idx="7">
                  <c:v>83</c:v>
                </c:pt>
              </c:numCache>
            </c:numRef>
          </c:val>
          <c:extLst>
            <c:ext xmlns:c16="http://schemas.microsoft.com/office/drawing/2014/chart" uri="{C3380CC4-5D6E-409C-BE32-E72D297353CC}">
              <c16:uniqueId val="{00000001-161F-4C11-8018-11CA157E11E9}"/>
            </c:ext>
          </c:extLst>
        </c:ser>
        <c:dLbls>
          <c:dLblPos val="outEnd"/>
          <c:showLegendKey val="0"/>
          <c:showVal val="1"/>
          <c:showCatName val="0"/>
          <c:showSerName val="0"/>
          <c:showPercent val="0"/>
          <c:showBubbleSize val="0"/>
        </c:dLbls>
        <c:gapWidth val="219"/>
        <c:overlap val="-27"/>
        <c:axId val="2050004480"/>
        <c:axId val="2050006880"/>
      </c:barChart>
      <c:catAx>
        <c:axId val="2050004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0006880"/>
        <c:crosses val="autoZero"/>
        <c:auto val="1"/>
        <c:lblAlgn val="ctr"/>
        <c:lblOffset val="100"/>
        <c:noMultiLvlLbl val="0"/>
      </c:catAx>
      <c:valAx>
        <c:axId val="2050006880"/>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a:t>
                </a:r>
                <a:r>
                  <a:rPr lang="en-GB" baseline="0"/>
                  <a:t> Score (Out of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0004480"/>
        <c:crosses val="autoZero"/>
        <c:crossBetween val="between"/>
      </c:valAx>
      <c:spPr>
        <a:noFill/>
        <a:ln>
          <a:noFill/>
        </a:ln>
        <a:effectLst/>
      </c:spPr>
    </c:plotArea>
    <c:legend>
      <c:legendPos val="r"/>
      <c:layout>
        <c:manualLayout>
          <c:xMode val="edge"/>
          <c:yMode val="edge"/>
          <c:x val="0.79452377335455537"/>
          <c:y val="3.7073128473349815E-2"/>
          <c:w val="0.20388028485933113"/>
          <c:h val="0.106964220357367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Equity Score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Graphs!$A$10:$A$17</c:f>
              <c:strCache>
                <c:ptCount val="8"/>
                <c:pt idx="0">
                  <c:v>Enjoyable meaningful experiences</c:v>
                </c:pt>
                <c:pt idx="1">
                  <c:v>Developing STEM knowl &amp; skills</c:v>
                </c:pt>
                <c:pt idx="2">
                  <c:v>STEM trajectories</c:v>
                </c:pt>
                <c:pt idx="3">
                  <c:v>Identity in STEM</c:v>
                </c:pt>
                <c:pt idx="4">
                  <c:v>Agency &amp; social action</c:v>
                </c:pt>
                <c:pt idx="5">
                  <c:v>Inclusive STEM</c:v>
                </c:pt>
                <c:pt idx="6">
                  <c:v>Caring &amp; supportive relationships</c:v>
                </c:pt>
                <c:pt idx="7">
                  <c:v>Inclusive spaces</c:v>
                </c:pt>
              </c:strCache>
            </c:strRef>
          </c:cat>
          <c:val>
            <c:numRef>
              <c:f>Graphs!$B$10:$B$17</c:f>
              <c:numCache>
                <c:formatCode>0</c:formatCode>
                <c:ptCount val="8"/>
                <c:pt idx="0">
                  <c:v>20</c:v>
                </c:pt>
                <c:pt idx="1">
                  <c:v>20</c:v>
                </c:pt>
                <c:pt idx="2" formatCode="General">
                  <c:v>20</c:v>
                </c:pt>
                <c:pt idx="3">
                  <c:v>20</c:v>
                </c:pt>
                <c:pt idx="4">
                  <c:v>20</c:v>
                </c:pt>
                <c:pt idx="5">
                  <c:v>20</c:v>
                </c:pt>
                <c:pt idx="6">
                  <c:v>20</c:v>
                </c:pt>
                <c:pt idx="7">
                  <c:v>20</c:v>
                </c:pt>
              </c:numCache>
            </c:numRef>
          </c:val>
          <c:extLst>
            <c:ext xmlns:c16="http://schemas.microsoft.com/office/drawing/2014/chart" uri="{C3380CC4-5D6E-409C-BE32-E72D297353CC}">
              <c16:uniqueId val="{00000000-390D-4DA4-B707-20620B5B62BB}"/>
            </c:ext>
          </c:extLst>
        </c:ser>
        <c:dLbls>
          <c:dLblPos val="outEnd"/>
          <c:showLegendKey val="0"/>
          <c:showVal val="1"/>
          <c:showCatName val="0"/>
          <c:showSerName val="0"/>
          <c:showPercent val="0"/>
          <c:showBubbleSize val="0"/>
        </c:dLbls>
        <c:gapWidth val="219"/>
        <c:overlap val="-27"/>
        <c:axId val="1541356063"/>
        <c:axId val="312514319"/>
      </c:barChart>
      <c:catAx>
        <c:axId val="1541356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2514319"/>
        <c:crosses val="autoZero"/>
        <c:auto val="1"/>
        <c:lblAlgn val="ctr"/>
        <c:lblOffset val="100"/>
        <c:noMultiLvlLbl val="0"/>
      </c:catAx>
      <c:valAx>
        <c:axId val="3125143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Percentage</a:t>
                </a:r>
                <a:r>
                  <a:rPr lang="en-GB" baseline="0"/>
                  <a:t> Score (out of 100)</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13560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477844</xdr:colOff>
      <xdr:row>26</xdr:row>
      <xdr:rowOff>37150</xdr:rowOff>
    </xdr:from>
    <xdr:to>
      <xdr:col>17</xdr:col>
      <xdr:colOff>325437</xdr:colOff>
      <xdr:row>49</xdr:row>
      <xdr:rowOff>19053</xdr:rowOff>
    </xdr:to>
    <xdr:graphicFrame macro="">
      <xdr:nvGraphicFramePr>
        <xdr:cNvPr id="3" name="Chart 2">
          <a:extLst>
            <a:ext uri="{FF2B5EF4-FFF2-40B4-BE49-F238E27FC236}">
              <a16:creationId xmlns:a16="http://schemas.microsoft.com/office/drawing/2014/main" id="{749898C9-42C4-240A-A709-5BEB2233BD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488156</xdr:colOff>
      <xdr:row>6</xdr:row>
      <xdr:rowOff>37306</xdr:rowOff>
    </xdr:from>
    <xdr:to>
      <xdr:col>15</xdr:col>
      <xdr:colOff>301625</xdr:colOff>
      <xdr:row>20</xdr:row>
      <xdr:rowOff>0</xdr:rowOff>
    </xdr:to>
    <xdr:graphicFrame macro="">
      <xdr:nvGraphicFramePr>
        <xdr:cNvPr id="6" name="Chart 5">
          <a:extLst>
            <a:ext uri="{FF2B5EF4-FFF2-40B4-BE49-F238E27FC236}">
              <a16:creationId xmlns:a16="http://schemas.microsoft.com/office/drawing/2014/main" id="{E91E65D4-526E-7634-7B7A-86F9ADCFAC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Liu, Qian" id="{C74072FF-388A-40D3-A967-CF237BE7FC0E}" userId="S::qtnvqli@ucl.ac.uk::1b8f0b1a-f56f-44ea-9f67-4953563d6ae9"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3-10-24T21:49:46.81" personId="{C74072FF-388A-40D3-A967-CF237BE7FC0E}" id="{9CC89D8D-02AA-4616-B78C-800623634672}">
    <text xml:space="preserve">The percentage scores - maybe use the consistent name used before, namely proportion of max possible?  </text>
  </threadedComment>
</ThreadedComment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5A62B-87F3-4FBF-8CA3-E3C732624937}">
  <dimension ref="A1:AB65"/>
  <sheetViews>
    <sheetView tabSelected="1" topLeftCell="A58" zoomScale="110" zoomScaleNormal="110" workbookViewId="0">
      <selection activeCell="D16" sqref="D16"/>
    </sheetView>
  </sheetViews>
  <sheetFormatPr defaultRowHeight="14.5" x14ac:dyDescent="0.35"/>
  <cols>
    <col min="1" max="1" width="41.81640625" customWidth="1"/>
    <col min="3" max="27" width="9.1796875" customWidth="1"/>
  </cols>
  <sheetData>
    <row r="1" spans="1:9" x14ac:dyDescent="0.35">
      <c r="A1" s="5" t="s">
        <v>108</v>
      </c>
    </row>
    <row r="2" spans="1:9" x14ac:dyDescent="0.35">
      <c r="A2" s="5"/>
    </row>
    <row r="3" spans="1:9" x14ac:dyDescent="0.35">
      <c r="A3" t="s">
        <v>109</v>
      </c>
    </row>
    <row r="5" spans="1:9" s="15" customFormat="1" x14ac:dyDescent="0.35">
      <c r="A5" s="15" t="s">
        <v>110</v>
      </c>
    </row>
    <row r="6" spans="1:9" s="15" customFormat="1" x14ac:dyDescent="0.35"/>
    <row r="7" spans="1:9" x14ac:dyDescent="0.35">
      <c r="A7" s="16" t="s">
        <v>114</v>
      </c>
      <c r="D7" s="16" t="s">
        <v>111</v>
      </c>
      <c r="I7" s="16" t="s">
        <v>115</v>
      </c>
    </row>
    <row r="8" spans="1:9" x14ac:dyDescent="0.35">
      <c r="A8" t="s">
        <v>63</v>
      </c>
      <c r="D8" t="s">
        <v>68</v>
      </c>
      <c r="I8" t="s">
        <v>68</v>
      </c>
    </row>
    <row r="9" spans="1:9" x14ac:dyDescent="0.35">
      <c r="A9" t="s">
        <v>64</v>
      </c>
      <c r="D9" t="s">
        <v>69</v>
      </c>
      <c r="I9" t="s">
        <v>69</v>
      </c>
    </row>
    <row r="10" spans="1:9" x14ac:dyDescent="0.35">
      <c r="A10" t="s">
        <v>65</v>
      </c>
      <c r="D10" t="s">
        <v>112</v>
      </c>
      <c r="I10" t="s">
        <v>70</v>
      </c>
    </row>
    <row r="11" spans="1:9" x14ac:dyDescent="0.35">
      <c r="A11" t="s">
        <v>66</v>
      </c>
      <c r="D11" t="s">
        <v>72</v>
      </c>
      <c r="I11" t="s">
        <v>71</v>
      </c>
    </row>
    <row r="12" spans="1:9" x14ac:dyDescent="0.35">
      <c r="A12" t="s">
        <v>67</v>
      </c>
      <c r="I12" t="s">
        <v>72</v>
      </c>
    </row>
    <row r="14" spans="1:9" x14ac:dyDescent="0.35">
      <c r="A14" s="15" t="s">
        <v>113</v>
      </c>
    </row>
    <row r="15" spans="1:9" x14ac:dyDescent="0.35">
      <c r="A15" s="15"/>
    </row>
    <row r="16" spans="1:9" ht="43.5" x14ac:dyDescent="0.35">
      <c r="A16" s="19" t="s">
        <v>116</v>
      </c>
      <c r="B16" s="1">
        <v>1</v>
      </c>
    </row>
    <row r="19" spans="1:28" s="17" customFormat="1" x14ac:dyDescent="0.35">
      <c r="B19" s="18" t="s">
        <v>9</v>
      </c>
    </row>
    <row r="20" spans="1:28" x14ac:dyDescent="0.35">
      <c r="A20" s="3" t="s">
        <v>8</v>
      </c>
      <c r="B20" t="s">
        <v>47</v>
      </c>
      <c r="C20" t="s">
        <v>48</v>
      </c>
      <c r="D20" t="s">
        <v>49</v>
      </c>
      <c r="E20" t="s">
        <v>50</v>
      </c>
      <c r="F20" t="s">
        <v>51</v>
      </c>
      <c r="G20" t="s">
        <v>52</v>
      </c>
      <c r="H20" t="s">
        <v>53</v>
      </c>
      <c r="I20" t="s">
        <v>54</v>
      </c>
      <c r="J20" t="s">
        <v>55</v>
      </c>
      <c r="K20" t="s">
        <v>56</v>
      </c>
      <c r="L20" t="s">
        <v>57</v>
      </c>
      <c r="M20" t="s">
        <v>58</v>
      </c>
      <c r="N20" t="s">
        <v>59</v>
      </c>
      <c r="O20" t="s">
        <v>60</v>
      </c>
      <c r="P20" t="s">
        <v>61</v>
      </c>
      <c r="Q20" t="s">
        <v>62</v>
      </c>
      <c r="R20" t="s">
        <v>62</v>
      </c>
      <c r="S20" t="s">
        <v>73</v>
      </c>
      <c r="T20" t="s">
        <v>74</v>
      </c>
      <c r="U20" t="s">
        <v>75</v>
      </c>
      <c r="V20" t="s">
        <v>76</v>
      </c>
      <c r="AB20" s="2" t="s">
        <v>77</v>
      </c>
    </row>
    <row r="21" spans="1:28" x14ac:dyDescent="0.35">
      <c r="A21" s="4" t="s">
        <v>11</v>
      </c>
      <c r="B21">
        <v>1</v>
      </c>
      <c r="AB21">
        <f t="shared" ref="AB21:AB27" si="0">SUM(B21:AA21)</f>
        <v>1</v>
      </c>
    </row>
    <row r="22" spans="1:28" ht="29" x14ac:dyDescent="0.35">
      <c r="A22" s="4" t="s">
        <v>12</v>
      </c>
      <c r="B22">
        <v>1</v>
      </c>
      <c r="AB22">
        <f t="shared" si="0"/>
        <v>1</v>
      </c>
    </row>
    <row r="23" spans="1:28" ht="29" x14ac:dyDescent="0.35">
      <c r="A23" s="4" t="s">
        <v>13</v>
      </c>
      <c r="B23">
        <v>1</v>
      </c>
      <c r="AB23">
        <f t="shared" si="0"/>
        <v>1</v>
      </c>
    </row>
    <row r="24" spans="1:28" ht="29" x14ac:dyDescent="0.35">
      <c r="A24" s="4" t="s">
        <v>14</v>
      </c>
      <c r="B24">
        <v>1</v>
      </c>
      <c r="AB24">
        <f t="shared" si="0"/>
        <v>1</v>
      </c>
    </row>
    <row r="25" spans="1:28" ht="29" x14ac:dyDescent="0.35">
      <c r="A25" s="4" t="s">
        <v>15</v>
      </c>
      <c r="B25">
        <v>1</v>
      </c>
      <c r="AB25">
        <f t="shared" si="0"/>
        <v>1</v>
      </c>
    </row>
    <row r="26" spans="1:28" ht="29" x14ac:dyDescent="0.35">
      <c r="A26" s="4" t="s">
        <v>16</v>
      </c>
      <c r="B26">
        <v>1</v>
      </c>
      <c r="AB26">
        <f t="shared" si="0"/>
        <v>1</v>
      </c>
    </row>
    <row r="27" spans="1:28" ht="29" x14ac:dyDescent="0.35">
      <c r="A27" s="4" t="s">
        <v>17</v>
      </c>
      <c r="B27">
        <v>1</v>
      </c>
      <c r="AB27">
        <f t="shared" si="0"/>
        <v>1</v>
      </c>
    </row>
    <row r="28" spans="1:28" x14ac:dyDescent="0.35">
      <c r="A28" s="4"/>
    </row>
    <row r="29" spans="1:28" x14ac:dyDescent="0.35">
      <c r="A29" s="4" t="s">
        <v>18</v>
      </c>
      <c r="B29">
        <v>1</v>
      </c>
      <c r="AB29">
        <f>SUM(B29:AA29)</f>
        <v>1</v>
      </c>
    </row>
    <row r="30" spans="1:28" x14ac:dyDescent="0.35">
      <c r="A30" s="4" t="s">
        <v>19</v>
      </c>
      <c r="B30">
        <v>1</v>
      </c>
      <c r="AB30">
        <f>SUM(B30:AA30)</f>
        <v>1</v>
      </c>
    </row>
    <row r="31" spans="1:28" x14ac:dyDescent="0.35">
      <c r="A31" s="4" t="s">
        <v>20</v>
      </c>
      <c r="B31">
        <v>1</v>
      </c>
      <c r="AB31">
        <f>SUM(B31:AA31)</f>
        <v>1</v>
      </c>
    </row>
    <row r="32" spans="1:28" ht="29" x14ac:dyDescent="0.35">
      <c r="A32" s="4" t="s">
        <v>21</v>
      </c>
      <c r="B32">
        <v>1</v>
      </c>
      <c r="AB32">
        <f>SUM(B32:AA32)</f>
        <v>1</v>
      </c>
    </row>
    <row r="33" spans="1:28" x14ac:dyDescent="0.35">
      <c r="A33" s="4" t="s">
        <v>22</v>
      </c>
      <c r="B33">
        <v>1</v>
      </c>
      <c r="AB33">
        <f t="shared" ref="AB33:AB62" si="1">SUM(B33:AA33)</f>
        <v>1</v>
      </c>
    </row>
    <row r="34" spans="1:28" ht="29" x14ac:dyDescent="0.35">
      <c r="A34" s="4" t="s">
        <v>23</v>
      </c>
      <c r="B34">
        <v>1</v>
      </c>
      <c r="AB34">
        <f t="shared" si="1"/>
        <v>1</v>
      </c>
    </row>
    <row r="35" spans="1:28" ht="29" x14ac:dyDescent="0.35">
      <c r="A35" s="4" t="s">
        <v>24</v>
      </c>
      <c r="B35">
        <v>1</v>
      </c>
      <c r="AB35">
        <f t="shared" si="1"/>
        <v>1</v>
      </c>
    </row>
    <row r="36" spans="1:28" ht="29" x14ac:dyDescent="0.35">
      <c r="A36" s="4" t="s">
        <v>25</v>
      </c>
      <c r="B36">
        <v>1</v>
      </c>
      <c r="AB36">
        <f t="shared" si="1"/>
        <v>1</v>
      </c>
    </row>
    <row r="37" spans="1:28" ht="29" x14ac:dyDescent="0.35">
      <c r="A37" s="4" t="s">
        <v>26</v>
      </c>
      <c r="B37">
        <v>1</v>
      </c>
      <c r="AB37">
        <f t="shared" si="1"/>
        <v>1</v>
      </c>
    </row>
    <row r="38" spans="1:28" ht="43.5" x14ac:dyDescent="0.35">
      <c r="A38" s="4" t="s">
        <v>27</v>
      </c>
      <c r="B38">
        <v>1</v>
      </c>
      <c r="AB38">
        <f t="shared" si="1"/>
        <v>1</v>
      </c>
    </row>
    <row r="39" spans="1:28" ht="43.5" x14ac:dyDescent="0.35">
      <c r="A39" s="4" t="s">
        <v>28</v>
      </c>
      <c r="B39">
        <v>1</v>
      </c>
      <c r="AB39">
        <f t="shared" si="1"/>
        <v>1</v>
      </c>
    </row>
    <row r="40" spans="1:28" x14ac:dyDescent="0.35">
      <c r="A40" s="4" t="s">
        <v>29</v>
      </c>
      <c r="B40">
        <v>1</v>
      </c>
      <c r="AB40">
        <f t="shared" si="1"/>
        <v>1</v>
      </c>
    </row>
    <row r="41" spans="1:28" x14ac:dyDescent="0.35">
      <c r="A41" s="4"/>
    </row>
    <row r="42" spans="1:28" ht="29" x14ac:dyDescent="0.35">
      <c r="A42" s="4" t="s">
        <v>30</v>
      </c>
      <c r="B42">
        <v>1</v>
      </c>
      <c r="AB42">
        <f t="shared" si="1"/>
        <v>1</v>
      </c>
    </row>
    <row r="43" spans="1:28" x14ac:dyDescent="0.35">
      <c r="A43" s="4" t="s">
        <v>31</v>
      </c>
      <c r="B43">
        <v>1</v>
      </c>
      <c r="AB43">
        <f t="shared" si="1"/>
        <v>1</v>
      </c>
    </row>
    <row r="44" spans="1:28" x14ac:dyDescent="0.35">
      <c r="A44" s="4" t="s">
        <v>32</v>
      </c>
      <c r="B44">
        <v>1</v>
      </c>
      <c r="AB44">
        <f t="shared" si="1"/>
        <v>1</v>
      </c>
    </row>
    <row r="45" spans="1:28" ht="29" x14ac:dyDescent="0.35">
      <c r="A45" s="4" t="s">
        <v>33</v>
      </c>
      <c r="B45">
        <v>1</v>
      </c>
      <c r="AB45">
        <f t="shared" si="1"/>
        <v>1</v>
      </c>
    </row>
    <row r="46" spans="1:28" x14ac:dyDescent="0.35">
      <c r="A46" s="4" t="s">
        <v>34</v>
      </c>
      <c r="B46">
        <v>1</v>
      </c>
      <c r="AB46">
        <f t="shared" si="1"/>
        <v>1</v>
      </c>
    </row>
    <row r="47" spans="1:28" ht="29" x14ac:dyDescent="0.35">
      <c r="A47" s="4" t="s">
        <v>35</v>
      </c>
      <c r="B47">
        <v>1</v>
      </c>
      <c r="AB47">
        <f t="shared" si="1"/>
        <v>1</v>
      </c>
    </row>
    <row r="48" spans="1:28" x14ac:dyDescent="0.35">
      <c r="A48" s="4"/>
    </row>
    <row r="49" spans="1:28" ht="43.5" x14ac:dyDescent="0.35">
      <c r="A49" s="4" t="s">
        <v>36</v>
      </c>
      <c r="B49">
        <v>1</v>
      </c>
      <c r="AB49">
        <f t="shared" si="1"/>
        <v>1</v>
      </c>
    </row>
    <row r="50" spans="1:28" ht="29" x14ac:dyDescent="0.35">
      <c r="A50" s="4" t="s">
        <v>37</v>
      </c>
      <c r="B50">
        <v>1</v>
      </c>
      <c r="AB50">
        <f t="shared" si="1"/>
        <v>1</v>
      </c>
    </row>
    <row r="51" spans="1:28" ht="29" x14ac:dyDescent="0.35">
      <c r="A51" s="4" t="s">
        <v>38</v>
      </c>
      <c r="B51">
        <v>1</v>
      </c>
      <c r="AB51">
        <f t="shared" si="1"/>
        <v>1</v>
      </c>
    </row>
    <row r="52" spans="1:28" ht="43.5" x14ac:dyDescent="0.35">
      <c r="A52" s="4" t="s">
        <v>39</v>
      </c>
      <c r="B52">
        <v>1</v>
      </c>
      <c r="AB52">
        <f t="shared" si="1"/>
        <v>1</v>
      </c>
    </row>
    <row r="53" spans="1:28" ht="29" x14ac:dyDescent="0.35">
      <c r="A53" s="4" t="s">
        <v>40</v>
      </c>
      <c r="B53">
        <v>1</v>
      </c>
      <c r="AB53">
        <f t="shared" si="1"/>
        <v>1</v>
      </c>
    </row>
    <row r="54" spans="1:28" x14ac:dyDescent="0.35">
      <c r="A54" s="4"/>
    </row>
    <row r="55" spans="1:28" x14ac:dyDescent="0.35">
      <c r="A55" s="4"/>
    </row>
    <row r="56" spans="1:28" x14ac:dyDescent="0.35">
      <c r="A56" s="4" t="s">
        <v>10</v>
      </c>
    </row>
    <row r="57" spans="1:28" x14ac:dyDescent="0.35">
      <c r="A57" s="4" t="s">
        <v>41</v>
      </c>
      <c r="B57">
        <v>1</v>
      </c>
      <c r="AB57">
        <f t="shared" si="1"/>
        <v>1</v>
      </c>
    </row>
    <row r="58" spans="1:28" x14ac:dyDescent="0.35">
      <c r="A58" s="4" t="s">
        <v>42</v>
      </c>
      <c r="B58">
        <v>1</v>
      </c>
      <c r="AB58">
        <f t="shared" si="1"/>
        <v>1</v>
      </c>
    </row>
    <row r="59" spans="1:28" x14ac:dyDescent="0.35">
      <c r="A59" s="4" t="s">
        <v>43</v>
      </c>
      <c r="B59">
        <v>1</v>
      </c>
      <c r="AB59">
        <f t="shared" si="1"/>
        <v>1</v>
      </c>
    </row>
    <row r="60" spans="1:28" x14ac:dyDescent="0.35">
      <c r="A60" s="4" t="s">
        <v>44</v>
      </c>
      <c r="B60">
        <v>1</v>
      </c>
      <c r="AB60">
        <f t="shared" si="1"/>
        <v>1</v>
      </c>
    </row>
    <row r="61" spans="1:28" x14ac:dyDescent="0.35">
      <c r="A61" s="4" t="s">
        <v>45</v>
      </c>
      <c r="B61">
        <v>1</v>
      </c>
      <c r="AB61">
        <f t="shared" si="1"/>
        <v>1</v>
      </c>
    </row>
    <row r="62" spans="1:28" x14ac:dyDescent="0.35">
      <c r="A62" s="4" t="s">
        <v>46</v>
      </c>
      <c r="B62">
        <v>1</v>
      </c>
      <c r="AB62">
        <f t="shared" si="1"/>
        <v>1</v>
      </c>
    </row>
    <row r="63" spans="1:28" x14ac:dyDescent="0.35">
      <c r="A63" s="4"/>
    </row>
    <row r="65" spans="1:1" x14ac:dyDescent="0.35">
      <c r="A65" s="5"/>
    </row>
  </sheetData>
  <phoneticPr fontId="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52F4-6FC4-4102-B3E0-B7F58D98F186}">
  <dimension ref="A1:I91"/>
  <sheetViews>
    <sheetView zoomScale="110" zoomScaleNormal="110" workbookViewId="0">
      <pane ySplit="6" topLeftCell="A7" activePane="bottomLeft" state="frozen"/>
      <selection pane="bottomLeft" activeCell="A89" sqref="A89"/>
    </sheetView>
  </sheetViews>
  <sheetFormatPr defaultRowHeight="14.5" x14ac:dyDescent="0.35"/>
  <cols>
    <col min="1" max="1" width="35.7265625" style="4" customWidth="1"/>
    <col min="2" max="2" width="30" customWidth="1"/>
    <col min="3" max="3" width="16.54296875" customWidth="1"/>
    <col min="4" max="4" width="21.453125" customWidth="1"/>
    <col min="5" max="5" width="27.453125" customWidth="1"/>
    <col min="6" max="6" width="25.54296875" customWidth="1"/>
    <col min="7" max="7" width="27.1796875" customWidth="1"/>
  </cols>
  <sheetData>
    <row r="1" spans="1:9" x14ac:dyDescent="0.35">
      <c r="A1" s="8" t="s">
        <v>117</v>
      </c>
    </row>
    <row r="2" spans="1:9" ht="76.5" customHeight="1" x14ac:dyDescent="0.35">
      <c r="A2" s="23" t="s">
        <v>125</v>
      </c>
      <c r="B2" s="23"/>
      <c r="C2" s="23"/>
      <c r="D2" s="23"/>
    </row>
    <row r="4" spans="1:9" x14ac:dyDescent="0.35">
      <c r="A4" s="9" t="s">
        <v>92</v>
      </c>
      <c r="B4">
        <f>'Data entry'!$B$16</f>
        <v>1</v>
      </c>
    </row>
    <row r="6" spans="1:9" s="7" customFormat="1" ht="16.5" x14ac:dyDescent="0.35">
      <c r="A6" s="6" t="s">
        <v>78</v>
      </c>
      <c r="B6" s="7" t="s">
        <v>8</v>
      </c>
      <c r="C6" s="7" t="s">
        <v>93</v>
      </c>
      <c r="D6" s="7" t="s">
        <v>94</v>
      </c>
      <c r="E6" s="7" t="s">
        <v>124</v>
      </c>
      <c r="F6" s="21" t="s">
        <v>127</v>
      </c>
      <c r="G6" s="7" t="s">
        <v>95</v>
      </c>
    </row>
    <row r="7" spans="1:9" ht="29" x14ac:dyDescent="0.35">
      <c r="A7" s="8" t="s">
        <v>79</v>
      </c>
      <c r="F7" s="1"/>
    </row>
    <row r="8" spans="1:9" ht="29" x14ac:dyDescent="0.35">
      <c r="A8" s="8"/>
      <c r="B8" s="4" t="s">
        <v>11</v>
      </c>
      <c r="C8">
        <f>'Data entry'!$AB$21</f>
        <v>1</v>
      </c>
      <c r="F8" s="1"/>
    </row>
    <row r="9" spans="1:9" ht="29" x14ac:dyDescent="0.35">
      <c r="A9" s="8"/>
      <c r="B9" s="4" t="s">
        <v>12</v>
      </c>
      <c r="C9">
        <f>'Data entry'!$AB$22</f>
        <v>1</v>
      </c>
      <c r="F9" s="1"/>
    </row>
    <row r="10" spans="1:9" ht="29" x14ac:dyDescent="0.35">
      <c r="A10" s="8"/>
      <c r="B10" s="4" t="s">
        <v>13</v>
      </c>
      <c r="C10">
        <f>'Data entry'!$AB$23</f>
        <v>1</v>
      </c>
      <c r="F10" s="1"/>
    </row>
    <row r="11" spans="1:9" ht="29" x14ac:dyDescent="0.35">
      <c r="A11" s="8"/>
      <c r="B11" s="4" t="s">
        <v>14</v>
      </c>
      <c r="C11">
        <f>'Data entry'!$AB$24</f>
        <v>1</v>
      </c>
      <c r="F11" s="1"/>
    </row>
    <row r="12" spans="1:9" x14ac:dyDescent="0.35">
      <c r="A12" s="8"/>
      <c r="D12">
        <f>SUM(C8:C11)</f>
        <v>4</v>
      </c>
      <c r="E12">
        <f>(4*5*B4)</f>
        <v>20</v>
      </c>
      <c r="F12" s="22">
        <f>D12/E12</f>
        <v>0.2</v>
      </c>
      <c r="G12" s="10">
        <v>0.874</v>
      </c>
    </row>
    <row r="13" spans="1:9" x14ac:dyDescent="0.35">
      <c r="A13" s="8"/>
      <c r="F13" s="1"/>
    </row>
    <row r="14" spans="1:9" ht="29" x14ac:dyDescent="0.35">
      <c r="A14" s="8" t="s">
        <v>80</v>
      </c>
      <c r="F14" s="1"/>
      <c r="H14" s="12"/>
      <c r="I14" s="12"/>
    </row>
    <row r="15" spans="1:9" ht="29" x14ac:dyDescent="0.35">
      <c r="A15" s="8"/>
      <c r="B15" s="4" t="s">
        <v>33</v>
      </c>
      <c r="C15">
        <f>'Data entry'!$AB$45</f>
        <v>1</v>
      </c>
      <c r="F15" s="1"/>
      <c r="H15" s="12"/>
    </row>
    <row r="16" spans="1:9" ht="43.5" x14ac:dyDescent="0.35">
      <c r="A16" s="8"/>
      <c r="B16" s="4" t="s">
        <v>35</v>
      </c>
      <c r="C16">
        <f>'Data entry'!$AB$47</f>
        <v>1</v>
      </c>
      <c r="F16" s="1"/>
    </row>
    <row r="17" spans="1:7" x14ac:dyDescent="0.35">
      <c r="A17" s="8"/>
      <c r="D17">
        <f>SUM(C15:C16)</f>
        <v>2</v>
      </c>
      <c r="E17">
        <f>(2*5*B4)</f>
        <v>10</v>
      </c>
      <c r="F17" s="22">
        <f>D17/E17</f>
        <v>0.2</v>
      </c>
      <c r="G17" s="10">
        <v>0.83599999999999997</v>
      </c>
    </row>
    <row r="18" spans="1:7" x14ac:dyDescent="0.35">
      <c r="A18" s="8"/>
      <c r="F18" s="1"/>
    </row>
    <row r="19" spans="1:7" ht="29" x14ac:dyDescent="0.35">
      <c r="A19" s="8" t="s">
        <v>81</v>
      </c>
      <c r="F19" s="1"/>
    </row>
    <row r="20" spans="1:7" ht="43.5" x14ac:dyDescent="0.35">
      <c r="A20" s="8"/>
      <c r="B20" s="4" t="s">
        <v>25</v>
      </c>
      <c r="C20">
        <f>'Data entry'!AB36</f>
        <v>1</v>
      </c>
      <c r="F20" s="1"/>
    </row>
    <row r="21" spans="1:7" ht="58" x14ac:dyDescent="0.35">
      <c r="A21" s="8"/>
      <c r="B21" s="4" t="s">
        <v>26</v>
      </c>
      <c r="C21">
        <f>'Data entry'!AB37</f>
        <v>1</v>
      </c>
      <c r="F21" s="1"/>
    </row>
    <row r="22" spans="1:7" x14ac:dyDescent="0.35">
      <c r="A22" s="8"/>
      <c r="D22">
        <f>SUM(C20:C21)</f>
        <v>2</v>
      </c>
      <c r="E22">
        <f>(2*5*B4)</f>
        <v>10</v>
      </c>
      <c r="F22" s="22">
        <f>D22/E22</f>
        <v>0.2</v>
      </c>
      <c r="G22" s="10">
        <v>0.81299999999999994</v>
      </c>
    </row>
    <row r="23" spans="1:7" x14ac:dyDescent="0.35">
      <c r="A23" s="8"/>
      <c r="F23" s="1"/>
    </row>
    <row r="24" spans="1:7" ht="29" x14ac:dyDescent="0.35">
      <c r="A24" s="8" t="s">
        <v>82</v>
      </c>
      <c r="F24" s="1"/>
    </row>
    <row r="25" spans="1:7" ht="29" x14ac:dyDescent="0.35">
      <c r="A25" s="8"/>
      <c r="B25" s="4" t="s">
        <v>31</v>
      </c>
      <c r="C25">
        <f>'Data entry'!AB43</f>
        <v>1</v>
      </c>
      <c r="F25" s="1"/>
    </row>
    <row r="26" spans="1:7" x14ac:dyDescent="0.35">
      <c r="A26" s="8"/>
      <c r="B26" s="4" t="s">
        <v>32</v>
      </c>
      <c r="C26">
        <f>'Data entry'!AB44</f>
        <v>1</v>
      </c>
      <c r="F26" s="1"/>
    </row>
    <row r="27" spans="1:7" x14ac:dyDescent="0.35">
      <c r="A27" s="8"/>
      <c r="B27" s="4" t="s">
        <v>34</v>
      </c>
      <c r="C27">
        <f>'Data entry'!$AB$46</f>
        <v>1</v>
      </c>
      <c r="F27" s="1"/>
    </row>
    <row r="28" spans="1:7" x14ac:dyDescent="0.35">
      <c r="A28" s="8"/>
      <c r="D28">
        <f>SUM(C25:C27)</f>
        <v>3</v>
      </c>
      <c r="E28">
        <f>(3*5*B4)</f>
        <v>15</v>
      </c>
      <c r="F28" s="22">
        <f>D28/E28</f>
        <v>0.2</v>
      </c>
      <c r="G28" s="10">
        <v>0.84899999999999998</v>
      </c>
    </row>
    <row r="29" spans="1:7" x14ac:dyDescent="0.35">
      <c r="A29" s="8"/>
      <c r="F29" s="1"/>
    </row>
    <row r="30" spans="1:7" ht="29" x14ac:dyDescent="0.35">
      <c r="A30" s="8" t="s">
        <v>83</v>
      </c>
      <c r="F30" s="1"/>
    </row>
    <row r="31" spans="1:7" ht="29" x14ac:dyDescent="0.35">
      <c r="A31" s="8"/>
      <c r="B31" s="4" t="s">
        <v>15</v>
      </c>
      <c r="C31">
        <f>'Data entry'!AB25</f>
        <v>1</v>
      </c>
      <c r="F31" s="1"/>
    </row>
    <row r="32" spans="1:7" ht="43.5" x14ac:dyDescent="0.35">
      <c r="A32" s="8"/>
      <c r="B32" s="4" t="s">
        <v>16</v>
      </c>
      <c r="C32">
        <f>'Data entry'!AB26</f>
        <v>1</v>
      </c>
      <c r="F32" s="1"/>
    </row>
    <row r="33" spans="1:7" ht="29" x14ac:dyDescent="0.35">
      <c r="A33" s="8"/>
      <c r="B33" s="4" t="s">
        <v>17</v>
      </c>
      <c r="C33">
        <f>'Data entry'!AB27</f>
        <v>1</v>
      </c>
      <c r="F33" s="1"/>
    </row>
    <row r="34" spans="1:7" ht="58" x14ac:dyDescent="0.35">
      <c r="A34" s="8"/>
      <c r="B34" s="4" t="s">
        <v>36</v>
      </c>
      <c r="C34">
        <f>'Data entry'!AB49</f>
        <v>1</v>
      </c>
      <c r="F34" s="1"/>
    </row>
    <row r="35" spans="1:7" ht="43.5" x14ac:dyDescent="0.35">
      <c r="A35" s="8"/>
      <c r="B35" s="4" t="s">
        <v>37</v>
      </c>
      <c r="C35">
        <f>'Data entry'!AB50</f>
        <v>1</v>
      </c>
      <c r="F35" s="1"/>
    </row>
    <row r="36" spans="1:7" ht="43.5" x14ac:dyDescent="0.35">
      <c r="A36" s="8"/>
      <c r="B36" s="4" t="s">
        <v>38</v>
      </c>
      <c r="C36">
        <f>'Data entry'!AB51</f>
        <v>1</v>
      </c>
      <c r="F36" s="1"/>
    </row>
    <row r="37" spans="1:7" x14ac:dyDescent="0.35">
      <c r="A37" s="8"/>
      <c r="B37" s="4"/>
      <c r="D37">
        <f>SUM(C31:C36)</f>
        <v>6</v>
      </c>
      <c r="E37">
        <f>(6*5*B4)</f>
        <v>30</v>
      </c>
      <c r="F37" s="22">
        <f>D37/E37</f>
        <v>0.2</v>
      </c>
      <c r="G37" s="10">
        <v>0.79600000000000004</v>
      </c>
    </row>
    <row r="38" spans="1:7" x14ac:dyDescent="0.35">
      <c r="A38" s="8"/>
      <c r="F38" s="1"/>
    </row>
    <row r="39" spans="1:7" x14ac:dyDescent="0.35">
      <c r="A39" s="8" t="s">
        <v>84</v>
      </c>
      <c r="F39" s="1"/>
    </row>
    <row r="40" spans="1:7" ht="58" x14ac:dyDescent="0.35">
      <c r="A40" s="8"/>
      <c r="B40" s="4" t="s">
        <v>39</v>
      </c>
      <c r="C40">
        <f>'Data entry'!AB52</f>
        <v>1</v>
      </c>
      <c r="F40" s="1"/>
    </row>
    <row r="41" spans="1:7" ht="43.5" x14ac:dyDescent="0.35">
      <c r="A41" s="8"/>
      <c r="B41" s="4" t="s">
        <v>40</v>
      </c>
      <c r="C41">
        <f>'Data entry'!AB53</f>
        <v>1</v>
      </c>
      <c r="F41" s="1"/>
    </row>
    <row r="42" spans="1:7" x14ac:dyDescent="0.35">
      <c r="A42" s="8"/>
      <c r="D42">
        <f>SUM(C40:C41)</f>
        <v>2</v>
      </c>
      <c r="E42">
        <f>(2*5*B4)</f>
        <v>10</v>
      </c>
      <c r="F42" s="22">
        <f>D42/E42</f>
        <v>0.2</v>
      </c>
      <c r="G42" s="10">
        <v>0.84599999999999997</v>
      </c>
    </row>
    <row r="43" spans="1:7" x14ac:dyDescent="0.35">
      <c r="A43" s="8"/>
      <c r="F43" s="1"/>
    </row>
    <row r="44" spans="1:7" x14ac:dyDescent="0.35">
      <c r="A44" s="8" t="s">
        <v>85</v>
      </c>
      <c r="F44" s="1"/>
    </row>
    <row r="45" spans="1:7" ht="29" x14ac:dyDescent="0.35">
      <c r="A45" s="8"/>
      <c r="B45" s="4" t="s">
        <v>18</v>
      </c>
      <c r="C45">
        <f>'Data entry'!AB29</f>
        <v>1</v>
      </c>
      <c r="F45" s="1"/>
    </row>
    <row r="46" spans="1:7" x14ac:dyDescent="0.35">
      <c r="A46" s="8"/>
      <c r="B46" s="4" t="s">
        <v>19</v>
      </c>
      <c r="C46">
        <f>'Data entry'!AB30</f>
        <v>1</v>
      </c>
      <c r="F46" s="1"/>
    </row>
    <row r="47" spans="1:7" ht="29" x14ac:dyDescent="0.35">
      <c r="A47" s="8"/>
      <c r="B47" s="4" t="s">
        <v>21</v>
      </c>
      <c r="C47">
        <f>'Data entry'!$AB$32</f>
        <v>1</v>
      </c>
      <c r="F47" s="1"/>
    </row>
    <row r="48" spans="1:7" ht="43.5" x14ac:dyDescent="0.35">
      <c r="A48" s="8"/>
      <c r="B48" s="4" t="s">
        <v>27</v>
      </c>
      <c r="C48">
        <f>'Data entry'!AB38</f>
        <v>1</v>
      </c>
      <c r="F48" s="1"/>
    </row>
    <row r="49" spans="1:7" ht="43.5" x14ac:dyDescent="0.35">
      <c r="A49" s="8"/>
      <c r="B49" s="4" t="s">
        <v>28</v>
      </c>
      <c r="C49">
        <f>'Data entry'!AB39</f>
        <v>1</v>
      </c>
      <c r="F49" s="1"/>
    </row>
    <row r="50" spans="1:7" ht="29" x14ac:dyDescent="0.35">
      <c r="A50" s="8"/>
      <c r="B50" s="4" t="s">
        <v>29</v>
      </c>
      <c r="C50">
        <f>'Data entry'!AB40</f>
        <v>1</v>
      </c>
      <c r="F50" s="1"/>
    </row>
    <row r="51" spans="1:7" x14ac:dyDescent="0.35">
      <c r="A51" s="8"/>
      <c r="D51">
        <f>SUM(C45:C50)</f>
        <v>6</v>
      </c>
      <c r="E51">
        <f>(6*5*B4)</f>
        <v>30</v>
      </c>
      <c r="F51" s="22">
        <f>D51/E51</f>
        <v>0.2</v>
      </c>
      <c r="G51" s="10">
        <v>0.77900000000000003</v>
      </c>
    </row>
    <row r="52" spans="1:7" x14ac:dyDescent="0.35">
      <c r="A52" s="8"/>
      <c r="F52" s="1"/>
    </row>
    <row r="53" spans="1:7" ht="29" x14ac:dyDescent="0.35">
      <c r="A53" s="8" t="s">
        <v>86</v>
      </c>
      <c r="F53" s="1"/>
    </row>
    <row r="54" spans="1:7" x14ac:dyDescent="0.35">
      <c r="A54" s="8"/>
      <c r="B54" s="4" t="s">
        <v>20</v>
      </c>
      <c r="C54">
        <f>'Data entry'!$AB$31</f>
        <v>1</v>
      </c>
      <c r="F54" s="1"/>
    </row>
    <row r="55" spans="1:7" ht="43.5" x14ac:dyDescent="0.35">
      <c r="A55" s="8"/>
      <c r="B55" s="4" t="s">
        <v>24</v>
      </c>
      <c r="C55">
        <f>'Data entry'!$AB$35</f>
        <v>1</v>
      </c>
      <c r="F55" s="1"/>
    </row>
    <row r="56" spans="1:7" ht="29" x14ac:dyDescent="0.35">
      <c r="A56" s="8"/>
      <c r="B56" s="4" t="s">
        <v>30</v>
      </c>
      <c r="C56">
        <f>'Data entry'!$AB$42</f>
        <v>1</v>
      </c>
      <c r="F56" s="1"/>
    </row>
    <row r="57" spans="1:7" x14ac:dyDescent="0.35">
      <c r="A57" s="8"/>
      <c r="D57">
        <f>SUM(C54:C56)</f>
        <v>3</v>
      </c>
      <c r="E57">
        <f>(3*5*B4)</f>
        <v>15</v>
      </c>
      <c r="F57" s="22">
        <f>D57/E57</f>
        <v>0.2</v>
      </c>
      <c r="G57" s="10">
        <v>0.83299999999999996</v>
      </c>
    </row>
    <row r="58" spans="1:7" x14ac:dyDescent="0.35">
      <c r="A58" s="8"/>
      <c r="F58" s="1"/>
    </row>
    <row r="59" spans="1:7" x14ac:dyDescent="0.35">
      <c r="A59" s="8" t="s">
        <v>87</v>
      </c>
      <c r="F59" s="1"/>
    </row>
    <row r="60" spans="1:7" ht="43.5" x14ac:dyDescent="0.35">
      <c r="A60" s="8"/>
      <c r="B60" s="4" t="s">
        <v>23</v>
      </c>
      <c r="C60">
        <f>'Data entry'!$AB$34</f>
        <v>1</v>
      </c>
      <c r="F60" s="1"/>
    </row>
    <row r="61" spans="1:7" x14ac:dyDescent="0.35">
      <c r="A61" s="8"/>
      <c r="D61">
        <f>C60</f>
        <v>1</v>
      </c>
      <c r="E61">
        <f>(1*5*B4)</f>
        <v>5</v>
      </c>
      <c r="F61" s="22">
        <f>D61/E61</f>
        <v>0.2</v>
      </c>
      <c r="G61" s="10">
        <v>0.71799999999999997</v>
      </c>
    </row>
    <row r="62" spans="1:7" x14ac:dyDescent="0.35">
      <c r="A62" s="8"/>
      <c r="F62" s="22"/>
      <c r="G62" s="10"/>
    </row>
    <row r="63" spans="1:7" ht="29" x14ac:dyDescent="0.35">
      <c r="A63" s="8" t="s">
        <v>88</v>
      </c>
      <c r="F63" s="1"/>
    </row>
    <row r="64" spans="1:7" ht="29" x14ac:dyDescent="0.35">
      <c r="B64" s="4" t="s">
        <v>22</v>
      </c>
      <c r="C64">
        <f>'Data entry'!$AB$33</f>
        <v>1</v>
      </c>
      <c r="F64" s="1"/>
    </row>
    <row r="65" spans="1:7" x14ac:dyDescent="0.35">
      <c r="D65">
        <f>C64</f>
        <v>1</v>
      </c>
      <c r="E65">
        <f>(1*5*B4)</f>
        <v>5</v>
      </c>
      <c r="F65" s="22">
        <f>D65/E65</f>
        <v>0.2</v>
      </c>
      <c r="G65" s="10">
        <v>0.80500000000000005</v>
      </c>
    </row>
    <row r="66" spans="1:7" x14ac:dyDescent="0.35">
      <c r="F66" s="22"/>
      <c r="G66" s="10"/>
    </row>
    <row r="67" spans="1:7" x14ac:dyDescent="0.35">
      <c r="A67" s="8" t="s">
        <v>120</v>
      </c>
      <c r="F67" s="1"/>
    </row>
    <row r="68" spans="1:7" ht="43.5" x14ac:dyDescent="0.35">
      <c r="B68" s="4" t="s">
        <v>121</v>
      </c>
      <c r="C68">
        <f>'Data entry'!$AB$33</f>
        <v>1</v>
      </c>
      <c r="F68" s="1"/>
    </row>
    <row r="69" spans="1:7" x14ac:dyDescent="0.35">
      <c r="D69">
        <f>C68</f>
        <v>1</v>
      </c>
      <c r="E69">
        <f>(1*5*B4)</f>
        <v>5</v>
      </c>
      <c r="F69" s="22">
        <f>D69/E69</f>
        <v>0.2</v>
      </c>
      <c r="G69" s="10">
        <v>0.92700000000000005</v>
      </c>
    </row>
    <row r="70" spans="1:7" x14ac:dyDescent="0.35">
      <c r="F70" s="22"/>
      <c r="G70" s="10"/>
    </row>
    <row r="71" spans="1:7" x14ac:dyDescent="0.35">
      <c r="F71" s="22"/>
      <c r="G71" s="10"/>
    </row>
    <row r="72" spans="1:7" x14ac:dyDescent="0.35">
      <c r="F72" s="22"/>
      <c r="G72" s="10"/>
    </row>
    <row r="73" spans="1:7" x14ac:dyDescent="0.35">
      <c r="A73" s="14" t="s">
        <v>100</v>
      </c>
      <c r="B73" t="s">
        <v>101</v>
      </c>
      <c r="C73">
        <f>'Data entry'!AB57</f>
        <v>1</v>
      </c>
      <c r="D73" t="s">
        <v>107</v>
      </c>
      <c r="E73">
        <f>(1*5*B4)</f>
        <v>5</v>
      </c>
      <c r="F73" s="22">
        <f>C73/E73</f>
        <v>0.2</v>
      </c>
      <c r="G73" s="10" t="s">
        <v>107</v>
      </c>
    </row>
    <row r="74" spans="1:7" x14ac:dyDescent="0.35">
      <c r="B74" t="s">
        <v>102</v>
      </c>
      <c r="C74">
        <f>'Data entry'!AB58</f>
        <v>1</v>
      </c>
      <c r="D74" t="s">
        <v>107</v>
      </c>
      <c r="E74">
        <f>(1*5*B4)</f>
        <v>5</v>
      </c>
      <c r="F74" s="22">
        <f t="shared" ref="F74:F78" si="0">C74/E74</f>
        <v>0.2</v>
      </c>
      <c r="G74" s="10" t="s">
        <v>107</v>
      </c>
    </row>
    <row r="75" spans="1:7" x14ac:dyDescent="0.35">
      <c r="B75" t="s">
        <v>103</v>
      </c>
      <c r="C75">
        <f>'Data entry'!AB59</f>
        <v>1</v>
      </c>
      <c r="D75" t="s">
        <v>107</v>
      </c>
      <c r="E75">
        <f>(1*5*B4)</f>
        <v>5</v>
      </c>
      <c r="F75" s="22">
        <f t="shared" si="0"/>
        <v>0.2</v>
      </c>
      <c r="G75" s="10" t="s">
        <v>107</v>
      </c>
    </row>
    <row r="76" spans="1:7" x14ac:dyDescent="0.35">
      <c r="B76" t="s">
        <v>104</v>
      </c>
      <c r="C76">
        <f>'Data entry'!AB60</f>
        <v>1</v>
      </c>
      <c r="D76" t="s">
        <v>107</v>
      </c>
      <c r="E76">
        <f>(1*5*B4)</f>
        <v>5</v>
      </c>
      <c r="F76" s="22">
        <f t="shared" si="0"/>
        <v>0.2</v>
      </c>
      <c r="G76" s="10" t="s">
        <v>107</v>
      </c>
    </row>
    <row r="77" spans="1:7" x14ac:dyDescent="0.35">
      <c r="B77" t="s">
        <v>105</v>
      </c>
      <c r="C77">
        <f>'Data entry'!AB61</f>
        <v>1</v>
      </c>
      <c r="D77" t="s">
        <v>107</v>
      </c>
      <c r="E77">
        <f>(1*5*B4)</f>
        <v>5</v>
      </c>
      <c r="F77" s="22">
        <f t="shared" si="0"/>
        <v>0.2</v>
      </c>
      <c r="G77" s="10" t="s">
        <v>107</v>
      </c>
    </row>
    <row r="78" spans="1:7" x14ac:dyDescent="0.35">
      <c r="B78" t="s">
        <v>106</v>
      </c>
      <c r="C78">
        <f>'Data entry'!AB62</f>
        <v>1</v>
      </c>
      <c r="D78" t="s">
        <v>107</v>
      </c>
      <c r="E78">
        <f>(1*5*B4)</f>
        <v>5</v>
      </c>
      <c r="F78" s="22">
        <f t="shared" si="0"/>
        <v>0.2</v>
      </c>
      <c r="G78" s="10" t="s">
        <v>107</v>
      </c>
    </row>
    <row r="79" spans="1:7" x14ac:dyDescent="0.35">
      <c r="D79" t="s">
        <v>107</v>
      </c>
      <c r="F79" s="22"/>
      <c r="G79" s="10"/>
    </row>
    <row r="80" spans="1:7" x14ac:dyDescent="0.35">
      <c r="F80" s="11"/>
      <c r="G80" s="10"/>
    </row>
    <row r="82" spans="1:1" x14ac:dyDescent="0.35">
      <c r="A82" s="20" t="s">
        <v>89</v>
      </c>
    </row>
    <row r="83" spans="1:1" ht="74.5" x14ac:dyDescent="0.35">
      <c r="A83" s="4" t="s">
        <v>90</v>
      </c>
    </row>
    <row r="85" spans="1:1" ht="45.5" x14ac:dyDescent="0.35">
      <c r="A85" s="4" t="s">
        <v>91</v>
      </c>
    </row>
    <row r="87" spans="1:1" ht="147" x14ac:dyDescent="0.35">
      <c r="A87" s="4" t="s">
        <v>126</v>
      </c>
    </row>
    <row r="89" spans="1:1" ht="103.5" x14ac:dyDescent="0.35">
      <c r="A89" s="4" t="s">
        <v>128</v>
      </c>
    </row>
    <row r="91" spans="1:1" ht="60" x14ac:dyDescent="0.35">
      <c r="A91" s="4" t="s">
        <v>96</v>
      </c>
    </row>
  </sheetData>
  <mergeCells count="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4725-2107-468F-9D8E-045F11FF53D0}">
  <dimension ref="A1:G34"/>
  <sheetViews>
    <sheetView topLeftCell="A14" zoomScale="110" zoomScaleNormal="110" workbookViewId="0">
      <selection activeCell="A6" sqref="A6"/>
    </sheetView>
  </sheetViews>
  <sheetFormatPr defaultRowHeight="14.5" x14ac:dyDescent="0.35"/>
  <cols>
    <col min="1" max="1" width="28.26953125" customWidth="1"/>
  </cols>
  <sheetData>
    <row r="1" spans="1:7" x14ac:dyDescent="0.35">
      <c r="A1" s="5" t="s">
        <v>118</v>
      </c>
    </row>
    <row r="2" spans="1:7" ht="41.5" customHeight="1" x14ac:dyDescent="0.35">
      <c r="A2" s="24" t="s">
        <v>129</v>
      </c>
      <c r="B2" s="24"/>
      <c r="C2" s="24"/>
      <c r="D2" s="24"/>
      <c r="E2" s="24"/>
      <c r="F2" s="24"/>
      <c r="G2" s="24"/>
    </row>
    <row r="3" spans="1:7" x14ac:dyDescent="0.35">
      <c r="A3" s="15" t="s">
        <v>122</v>
      </c>
    </row>
    <row r="4" spans="1:7" x14ac:dyDescent="0.35">
      <c r="A4" s="15" t="s">
        <v>119</v>
      </c>
    </row>
    <row r="6" spans="1:7" x14ac:dyDescent="0.35">
      <c r="A6" s="16" t="s">
        <v>123</v>
      </c>
    </row>
    <row r="10" spans="1:7" x14ac:dyDescent="0.35">
      <c r="A10" t="s">
        <v>2</v>
      </c>
      <c r="B10" s="13">
        <f>('Score calculations'!$F$12)*100</f>
        <v>20</v>
      </c>
    </row>
    <row r="11" spans="1:7" x14ac:dyDescent="0.35">
      <c r="A11" t="s">
        <v>3</v>
      </c>
      <c r="B11" s="13">
        <f>('Score calculations'!$F$17)*100</f>
        <v>20</v>
      </c>
    </row>
    <row r="12" spans="1:7" x14ac:dyDescent="0.35">
      <c r="A12" t="s">
        <v>0</v>
      </c>
      <c r="B12">
        <f>('Score calculations'!$F$22)*100</f>
        <v>20</v>
      </c>
    </row>
    <row r="13" spans="1:7" x14ac:dyDescent="0.35">
      <c r="A13" t="s">
        <v>4</v>
      </c>
      <c r="B13" s="13">
        <f>('Score calculations'!$F$28)*100</f>
        <v>20</v>
      </c>
    </row>
    <row r="14" spans="1:7" x14ac:dyDescent="0.35">
      <c r="A14" t="s">
        <v>5</v>
      </c>
      <c r="B14" s="13">
        <f>('Score calculations'!$F$37)*100</f>
        <v>20</v>
      </c>
    </row>
    <row r="15" spans="1:7" x14ac:dyDescent="0.35">
      <c r="A15" t="s">
        <v>6</v>
      </c>
      <c r="B15" s="13">
        <f>('Score calculations'!$F$42)*100</f>
        <v>20</v>
      </c>
    </row>
    <row r="16" spans="1:7" x14ac:dyDescent="0.35">
      <c r="A16" t="s">
        <v>7</v>
      </c>
      <c r="B16" s="13">
        <f>('Score calculations'!$F$51)*100</f>
        <v>20</v>
      </c>
    </row>
    <row r="17" spans="1:3" x14ac:dyDescent="0.35">
      <c r="A17" t="s">
        <v>1</v>
      </c>
      <c r="B17" s="13">
        <f>('Score calculations'!$F$57)*100</f>
        <v>20</v>
      </c>
    </row>
    <row r="25" spans="1:3" x14ac:dyDescent="0.35">
      <c r="A25" t="s">
        <v>99</v>
      </c>
    </row>
    <row r="26" spans="1:3" x14ac:dyDescent="0.35">
      <c r="B26" s="1" t="s">
        <v>97</v>
      </c>
      <c r="C26" t="s">
        <v>98</v>
      </c>
    </row>
    <row r="27" spans="1:3" x14ac:dyDescent="0.35">
      <c r="A27" t="s">
        <v>2</v>
      </c>
      <c r="B27" s="13">
        <f>('Score calculations'!$F$12)*100</f>
        <v>20</v>
      </c>
      <c r="C27">
        <v>87</v>
      </c>
    </row>
    <row r="28" spans="1:3" x14ac:dyDescent="0.35">
      <c r="A28" t="s">
        <v>3</v>
      </c>
      <c r="B28" s="13">
        <f>('Score calculations'!$F$17)*100</f>
        <v>20</v>
      </c>
      <c r="C28">
        <v>84</v>
      </c>
    </row>
    <row r="29" spans="1:3" x14ac:dyDescent="0.35">
      <c r="A29" t="s">
        <v>0</v>
      </c>
      <c r="B29">
        <f>('Score calculations'!$F$22)*100</f>
        <v>20</v>
      </c>
      <c r="C29">
        <v>81</v>
      </c>
    </row>
    <row r="30" spans="1:3" x14ac:dyDescent="0.35">
      <c r="A30" t="s">
        <v>4</v>
      </c>
      <c r="B30" s="13">
        <f>('Score calculations'!$F$28)*100</f>
        <v>20</v>
      </c>
      <c r="C30">
        <v>85</v>
      </c>
    </row>
    <row r="31" spans="1:3" x14ac:dyDescent="0.35">
      <c r="A31" t="s">
        <v>5</v>
      </c>
      <c r="B31" s="13">
        <f>('Score calculations'!$F$37)*100</f>
        <v>20</v>
      </c>
      <c r="C31">
        <v>80</v>
      </c>
    </row>
    <row r="32" spans="1:3" x14ac:dyDescent="0.35">
      <c r="A32" t="s">
        <v>6</v>
      </c>
      <c r="B32" s="13">
        <f>('Score calculations'!$F$42)*100</f>
        <v>20</v>
      </c>
      <c r="C32">
        <v>85</v>
      </c>
    </row>
    <row r="33" spans="1:3" x14ac:dyDescent="0.35">
      <c r="A33" t="s">
        <v>7</v>
      </c>
      <c r="B33" s="13">
        <f>('Score calculations'!$F$51)*100</f>
        <v>20</v>
      </c>
      <c r="C33">
        <v>78</v>
      </c>
    </row>
    <row r="34" spans="1:3" x14ac:dyDescent="0.35">
      <c r="A34" t="s">
        <v>1</v>
      </c>
      <c r="B34" s="13">
        <f>('Score calculations'!$F$57)*100</f>
        <v>20</v>
      </c>
      <c r="C34">
        <v>83</v>
      </c>
    </row>
  </sheetData>
  <mergeCells count="1">
    <mergeCell ref="A2:G2"/>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entry</vt:lpstr>
      <vt:lpstr>Score calculations</vt:lpstr>
      <vt:lpstr>Graphs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Meghna Chowdhuri</dc:creator>
  <cp:lastModifiedBy>Allington-Smith, Dominic</cp:lastModifiedBy>
  <dcterms:created xsi:type="dcterms:W3CDTF">2023-03-08T14:23:30Z</dcterms:created>
  <dcterms:modified xsi:type="dcterms:W3CDTF">2024-06-12T09:11:11Z</dcterms:modified>
</cp:coreProperties>
</file>