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30" yWindow="495" windowWidth="17940" windowHeight="12900" tabRatio="799" activeTab="14"/>
  </bookViews>
  <sheets>
    <sheet name="Supplementary Table S1" sheetId="20" r:id="rId1"/>
    <sheet name="C1" sheetId="5" state="hidden" r:id="rId2"/>
    <sheet name="C2" sheetId="7" state="hidden" r:id="rId3"/>
    <sheet name="C3" sheetId="8" state="hidden" r:id="rId4"/>
    <sheet name="C4" sheetId="9" state="hidden" r:id="rId5"/>
    <sheet name="C5" sheetId="10" state="hidden" r:id="rId6"/>
    <sheet name="C6" sheetId="11" state="hidden" r:id="rId7"/>
    <sheet name="C7" sheetId="12" state="hidden" r:id="rId8"/>
    <sheet name="C8" sheetId="13" state="hidden" r:id="rId9"/>
    <sheet name="C9" sheetId="14" state="hidden" r:id="rId10"/>
    <sheet name="C10" sheetId="15" state="hidden" r:id="rId11"/>
    <sheet name="B3.11" sheetId="16" state="hidden" r:id="rId12"/>
    <sheet name="B3.12" sheetId="17" state="hidden" r:id="rId13"/>
    <sheet name="Tables S2-S5" sheetId="1" r:id="rId14"/>
    <sheet name="Tables S6-S9" sheetId="2" r:id="rId15"/>
  </sheets>
  <definedNames>
    <definedName name="_xlnm._FilterDatabase" localSheetId="0" hidden="1">'Supplementary Table S1'!$B$2:$I$91</definedName>
  </definedNames>
  <calcPr calcId="145621"/>
</workbook>
</file>

<file path=xl/calcChain.xml><?xml version="1.0" encoding="utf-8"?>
<calcChain xmlns="http://schemas.openxmlformats.org/spreadsheetml/2006/main">
  <c r="V40" i="2" l="1"/>
  <c r="S26" i="1" l="1"/>
  <c r="D86" i="2" l="1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C86" i="2"/>
  <c r="AK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C43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D77" i="2" l="1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C77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D66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C55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C34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3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C11" i="2"/>
  <c r="V75" i="2" l="1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U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C75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W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4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U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C53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U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C32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W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U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9" i="2"/>
  <c r="AE56" i="1"/>
  <c r="AD56" i="1"/>
  <c r="AC56" i="1"/>
  <c r="AB56" i="1"/>
  <c r="AA56" i="1"/>
  <c r="Z56" i="1"/>
  <c r="X56" i="1"/>
  <c r="W56" i="1"/>
  <c r="V56" i="1"/>
  <c r="U56" i="1"/>
  <c r="T56" i="1"/>
  <c r="S56" i="1"/>
  <c r="T48" i="1"/>
  <c r="U48" i="1"/>
  <c r="V48" i="1"/>
  <c r="W48" i="1"/>
  <c r="X48" i="1"/>
  <c r="AA48" i="1"/>
  <c r="AB48" i="1"/>
  <c r="AC48" i="1"/>
  <c r="AD48" i="1"/>
  <c r="AE48" i="1"/>
  <c r="Z40" i="1"/>
  <c r="AA40" i="1"/>
  <c r="AB40" i="1"/>
  <c r="AC40" i="1"/>
  <c r="AD40" i="1"/>
  <c r="AE40" i="1"/>
  <c r="T40" i="1"/>
  <c r="U40" i="1"/>
  <c r="V40" i="1"/>
  <c r="W40" i="1"/>
  <c r="X40" i="1"/>
  <c r="S40" i="1"/>
  <c r="T26" i="1"/>
  <c r="U26" i="1"/>
  <c r="V26" i="1"/>
  <c r="W26" i="1"/>
  <c r="X26" i="1"/>
  <c r="Z26" i="1"/>
  <c r="AA26" i="1"/>
  <c r="AB26" i="1"/>
  <c r="AC26" i="1"/>
  <c r="AD26" i="1"/>
  <c r="AE26" i="1"/>
  <c r="AE18" i="1" l="1"/>
  <c r="AD18" i="1"/>
  <c r="AC18" i="1"/>
  <c r="AB18" i="1"/>
  <c r="AA18" i="1"/>
  <c r="X18" i="1"/>
  <c r="W18" i="1"/>
  <c r="V18" i="1"/>
  <c r="U18" i="1"/>
  <c r="T18" i="1"/>
  <c r="Z9" i="1" l="1"/>
  <c r="AA9" i="1"/>
  <c r="AB9" i="1"/>
  <c r="AC9" i="1"/>
  <c r="AD9" i="1"/>
  <c r="AE9" i="1"/>
  <c r="T9" i="1"/>
  <c r="U9" i="1"/>
  <c r="V9" i="1"/>
  <c r="W9" i="1"/>
  <c r="X9" i="1"/>
  <c r="S9" i="1"/>
  <c r="Q70" i="11" l="1"/>
  <c r="Q64" i="11"/>
  <c r="O74" i="11"/>
  <c r="N74" i="11"/>
  <c r="M74" i="11"/>
  <c r="O73" i="11"/>
  <c r="N73" i="11"/>
  <c r="M73" i="11"/>
  <c r="O72" i="11"/>
  <c r="N72" i="11"/>
  <c r="M72" i="11"/>
  <c r="O71" i="11"/>
  <c r="N71" i="11"/>
  <c r="M71" i="11"/>
  <c r="O70" i="11"/>
  <c r="N70" i="11"/>
  <c r="M70" i="11"/>
  <c r="O69" i="11"/>
  <c r="N69" i="11"/>
  <c r="M69" i="11"/>
  <c r="O68" i="11"/>
  <c r="N68" i="11"/>
  <c r="M68" i="11"/>
  <c r="O67" i="11"/>
  <c r="N67" i="11"/>
  <c r="M67" i="11"/>
  <c r="O66" i="11"/>
  <c r="N66" i="11"/>
  <c r="M66" i="11"/>
  <c r="O65" i="11"/>
  <c r="N65" i="11"/>
  <c r="M65" i="11"/>
  <c r="O64" i="11"/>
  <c r="N64" i="11"/>
  <c r="M64" i="11"/>
  <c r="O63" i="11"/>
  <c r="N63" i="11"/>
  <c r="M63" i="11"/>
  <c r="O62" i="11"/>
  <c r="N62" i="11"/>
  <c r="M62" i="11"/>
  <c r="O61" i="11"/>
  <c r="N61" i="11"/>
  <c r="M61" i="11"/>
  <c r="O60" i="11"/>
  <c r="N60" i="11"/>
  <c r="M60" i="11"/>
  <c r="O59" i="11"/>
  <c r="O75" i="11" s="1"/>
  <c r="N59" i="11"/>
  <c r="M59" i="11"/>
  <c r="O52" i="11"/>
  <c r="N52" i="11"/>
  <c r="M52" i="11"/>
  <c r="O51" i="11"/>
  <c r="N51" i="11"/>
  <c r="M51" i="11"/>
  <c r="O50" i="11"/>
  <c r="N50" i="11"/>
  <c r="M50" i="11"/>
  <c r="O49" i="11"/>
  <c r="N49" i="11"/>
  <c r="M49" i="11"/>
  <c r="O48" i="11"/>
  <c r="N48" i="11"/>
  <c r="M48" i="11"/>
  <c r="O47" i="11"/>
  <c r="N47" i="11"/>
  <c r="M47" i="11"/>
  <c r="O46" i="11"/>
  <c r="N46" i="11"/>
  <c r="M46" i="11"/>
  <c r="O45" i="11"/>
  <c r="N45" i="11"/>
  <c r="M45" i="11"/>
  <c r="O44" i="11"/>
  <c r="N44" i="11"/>
  <c r="M44" i="11"/>
  <c r="O43" i="11"/>
  <c r="N43" i="11"/>
  <c r="M43" i="11"/>
  <c r="O42" i="11"/>
  <c r="N42" i="11"/>
  <c r="M42" i="11"/>
  <c r="O41" i="11"/>
  <c r="N41" i="11"/>
  <c r="M41" i="11"/>
  <c r="O40" i="11"/>
  <c r="N40" i="11"/>
  <c r="M40" i="11"/>
  <c r="O39" i="11"/>
  <c r="N39" i="11"/>
  <c r="M39" i="11"/>
  <c r="O38" i="11"/>
  <c r="N38" i="11"/>
  <c r="M38" i="11"/>
  <c r="O37" i="11"/>
  <c r="O53" i="11" s="1"/>
  <c r="N37" i="11"/>
  <c r="M37" i="11"/>
  <c r="M32" i="11"/>
  <c r="M15" i="11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74" i="7" s="1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52" i="7" s="1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30" i="7" s="1"/>
  <c r="L29" i="8"/>
  <c r="L28" i="8"/>
  <c r="L17" i="8"/>
  <c r="L18" i="8"/>
  <c r="L19" i="8"/>
  <c r="L20" i="8"/>
  <c r="L21" i="8"/>
  <c r="L22" i="8"/>
  <c r="L23" i="8"/>
  <c r="L24" i="8"/>
  <c r="L25" i="8"/>
  <c r="L26" i="8"/>
  <c r="L27" i="8"/>
  <c r="L16" i="8"/>
  <c r="L15" i="8"/>
  <c r="L14" i="8"/>
  <c r="L30" i="8" s="1"/>
  <c r="S32" i="9"/>
  <c r="R32" i="9"/>
  <c r="Q32" i="9"/>
  <c r="P32" i="9"/>
  <c r="O32" i="9"/>
  <c r="N32" i="9"/>
  <c r="M32" i="9"/>
  <c r="L32" i="9"/>
  <c r="T32" i="10"/>
  <c r="O32" i="10"/>
  <c r="P32" i="10"/>
  <c r="Q32" i="10"/>
  <c r="R32" i="10"/>
  <c r="S32" i="10"/>
  <c r="N32" i="10"/>
  <c r="C33" i="10"/>
  <c r="D33" i="10"/>
  <c r="E33" i="10"/>
  <c r="F33" i="10"/>
  <c r="G33" i="10"/>
  <c r="B33" i="10"/>
  <c r="M53" i="11" l="1"/>
  <c r="M75" i="11"/>
  <c r="N53" i="11"/>
  <c r="N75" i="11"/>
  <c r="B35" i="9"/>
  <c r="C35" i="9"/>
  <c r="D35" i="9"/>
  <c r="B36" i="9"/>
  <c r="C36" i="9"/>
  <c r="D36" i="9"/>
  <c r="E35" i="9"/>
  <c r="F35" i="9"/>
  <c r="G35" i="9"/>
  <c r="E36" i="9"/>
  <c r="F36" i="9"/>
  <c r="G36" i="9"/>
  <c r="H36" i="9"/>
  <c r="H35" i="9"/>
  <c r="C34" i="9"/>
  <c r="D34" i="9"/>
  <c r="E34" i="9"/>
  <c r="F34" i="9"/>
  <c r="G34" i="9"/>
  <c r="H34" i="9"/>
  <c r="B34" i="9"/>
  <c r="D55" i="10" l="1"/>
  <c r="C55" i="10"/>
  <c r="B55" i="10"/>
  <c r="D77" i="10"/>
  <c r="C77" i="10"/>
  <c r="B77" i="10"/>
  <c r="D32" i="8"/>
  <c r="C32" i="8"/>
  <c r="B32" i="8"/>
  <c r="D54" i="8"/>
  <c r="C54" i="8"/>
  <c r="B54" i="8"/>
  <c r="D76" i="8"/>
  <c r="C76" i="8"/>
  <c r="B76" i="8"/>
  <c r="D32" i="7"/>
  <c r="C32" i="7"/>
  <c r="B32" i="7"/>
  <c r="D54" i="7"/>
  <c r="C54" i="7"/>
  <c r="B54" i="7"/>
  <c r="D76" i="7"/>
  <c r="C76" i="7"/>
  <c r="B76" i="7"/>
  <c r="D76" i="5"/>
  <c r="C76" i="5"/>
  <c r="B76" i="5"/>
  <c r="D54" i="5"/>
  <c r="C54" i="5"/>
  <c r="B54" i="5"/>
  <c r="D32" i="5"/>
  <c r="C32" i="5"/>
  <c r="B32" i="5"/>
  <c r="D56" i="9"/>
  <c r="C56" i="9"/>
  <c r="B56" i="9"/>
  <c r="D78" i="9"/>
  <c r="C78" i="9"/>
  <c r="B78" i="9"/>
  <c r="P18" i="7"/>
  <c r="O18" i="7" s="1"/>
  <c r="P17" i="7"/>
  <c r="O17" i="7" s="1"/>
  <c r="P16" i="7"/>
  <c r="O16" i="7" s="1"/>
  <c r="P40" i="7"/>
  <c r="O40" i="7" s="1"/>
  <c r="O44" i="7" s="1"/>
  <c r="P39" i="7"/>
  <c r="O39" i="7" s="1"/>
  <c r="O43" i="7" s="1"/>
  <c r="P38" i="7"/>
  <c r="O38" i="7" s="1"/>
  <c r="O42" i="7" s="1"/>
  <c r="P62" i="7"/>
  <c r="O62" i="7" s="1"/>
  <c r="O66" i="7" s="1"/>
  <c r="P61" i="7"/>
  <c r="O61" i="7" s="1"/>
  <c r="O65" i="7" s="1"/>
  <c r="P60" i="7"/>
  <c r="O60" i="7" s="1"/>
  <c r="O64" i="7" s="1"/>
  <c r="P16" i="5"/>
  <c r="M16" i="5" s="1"/>
  <c r="P17" i="5"/>
  <c r="M17" i="5" s="1"/>
  <c r="P40" i="5"/>
  <c r="O40" i="5" s="1"/>
  <c r="P39" i="5"/>
  <c r="O39" i="5" s="1"/>
  <c r="P38" i="5"/>
  <c r="M38" i="5" s="1"/>
  <c r="P62" i="5"/>
  <c r="O62" i="5" s="1"/>
  <c r="P61" i="5"/>
  <c r="O61" i="5" s="1"/>
  <c r="P60" i="5"/>
  <c r="O60" i="5" s="1"/>
  <c r="Q19" i="10"/>
  <c r="N19" i="10" s="1"/>
  <c r="Q18" i="10"/>
  <c r="N18" i="10" s="1"/>
  <c r="Q17" i="10"/>
  <c r="N17" i="10" s="1"/>
  <c r="Q41" i="10"/>
  <c r="N41" i="10" s="1"/>
  <c r="N45" i="10" s="1"/>
  <c r="Q40" i="10"/>
  <c r="P40" i="10" s="1"/>
  <c r="P44" i="10" s="1"/>
  <c r="Q39" i="10"/>
  <c r="O39" i="10" s="1"/>
  <c r="O43" i="10" s="1"/>
  <c r="Q63" i="10"/>
  <c r="P63" i="10" s="1"/>
  <c r="P67" i="10" s="1"/>
  <c r="Q62" i="10"/>
  <c r="P62" i="10" s="1"/>
  <c r="P66" i="10" s="1"/>
  <c r="Q61" i="10"/>
  <c r="P61" i="10" s="1"/>
  <c r="P65" i="10" s="1"/>
  <c r="P40" i="9"/>
  <c r="M40" i="9" s="1"/>
  <c r="M44" i="9" s="1"/>
  <c r="P41" i="9"/>
  <c r="M41" i="9" s="1"/>
  <c r="M45" i="9" s="1"/>
  <c r="P42" i="9"/>
  <c r="M42" i="9" s="1"/>
  <c r="M46" i="9" s="1"/>
  <c r="P19" i="9"/>
  <c r="O19" i="9" s="1"/>
  <c r="O23" i="9" s="1"/>
  <c r="M19" i="9"/>
  <c r="M23" i="9" s="1"/>
  <c r="P18" i="9"/>
  <c r="O18" i="9" s="1"/>
  <c r="O22" i="9" s="1"/>
  <c r="P17" i="9"/>
  <c r="O17" i="9" s="1"/>
  <c r="O21" i="9" s="1"/>
  <c r="P64" i="9"/>
  <c r="O64" i="9" s="1"/>
  <c r="O68" i="9" s="1"/>
  <c r="P63" i="9"/>
  <c r="M63" i="9" s="1"/>
  <c r="M67" i="9" s="1"/>
  <c r="P62" i="9"/>
  <c r="M62" i="9" s="1"/>
  <c r="M66" i="9" s="1"/>
  <c r="P18" i="5"/>
  <c r="M18" i="5" s="1"/>
  <c r="N63" i="9" l="1"/>
  <c r="N67" i="9" s="1"/>
  <c r="M64" i="9"/>
  <c r="M68" i="9" s="1"/>
  <c r="M39" i="5"/>
  <c r="M40" i="5"/>
  <c r="N64" i="9"/>
  <c r="N68" i="9" s="1"/>
  <c r="N38" i="5"/>
  <c r="N39" i="5"/>
  <c r="N40" i="5"/>
  <c r="N18" i="9"/>
  <c r="N22" i="9" s="1"/>
  <c r="O38" i="5"/>
  <c r="N18" i="5"/>
  <c r="O63" i="9"/>
  <c r="O67" i="9" s="1"/>
  <c r="M18" i="9"/>
  <c r="M22" i="9" s="1"/>
  <c r="N19" i="9"/>
  <c r="N23" i="9" s="1"/>
  <c r="N40" i="10"/>
  <c r="N44" i="10" s="1"/>
  <c r="O17" i="10"/>
  <c r="O19" i="10"/>
  <c r="M60" i="7"/>
  <c r="M64" i="7" s="1"/>
  <c r="M61" i="7"/>
  <c r="M65" i="7" s="1"/>
  <c r="M62" i="7"/>
  <c r="M66" i="7" s="1"/>
  <c r="M38" i="7"/>
  <c r="M42" i="7" s="1"/>
  <c r="M39" i="7"/>
  <c r="M43" i="7" s="1"/>
  <c r="M40" i="7"/>
  <c r="M44" i="7" s="1"/>
  <c r="M16" i="7"/>
  <c r="M17" i="7"/>
  <c r="M18" i="7"/>
  <c r="O18" i="5"/>
  <c r="N39" i="10"/>
  <c r="N43" i="10" s="1"/>
  <c r="N60" i="7"/>
  <c r="N64" i="7" s="1"/>
  <c r="N61" i="7"/>
  <c r="N65" i="7" s="1"/>
  <c r="N62" i="7"/>
  <c r="N66" i="7" s="1"/>
  <c r="N38" i="7"/>
  <c r="N42" i="7" s="1"/>
  <c r="N39" i="7"/>
  <c r="N43" i="7" s="1"/>
  <c r="N40" i="7"/>
  <c r="N44" i="7" s="1"/>
  <c r="N16" i="7"/>
  <c r="N17" i="7"/>
  <c r="N18" i="7"/>
  <c r="P39" i="10"/>
  <c r="P43" i="10" s="1"/>
  <c r="O41" i="10"/>
  <c r="O45" i="10" s="1"/>
  <c r="O18" i="10"/>
  <c r="O40" i="10"/>
  <c r="O44" i="10" s="1"/>
  <c r="N61" i="10"/>
  <c r="N65" i="10" s="1"/>
  <c r="N62" i="10"/>
  <c r="N66" i="10" s="1"/>
  <c r="N63" i="10"/>
  <c r="N67" i="10" s="1"/>
  <c r="P41" i="10"/>
  <c r="P45" i="10" s="1"/>
  <c r="P17" i="10"/>
  <c r="P18" i="10"/>
  <c r="P19" i="10"/>
  <c r="M60" i="5"/>
  <c r="M61" i="5"/>
  <c r="M62" i="5"/>
  <c r="N17" i="9"/>
  <c r="N21" i="9" s="1"/>
  <c r="N60" i="5"/>
  <c r="N61" i="5"/>
  <c r="N62" i="5"/>
  <c r="N62" i="9"/>
  <c r="N66" i="9" s="1"/>
  <c r="M17" i="9"/>
  <c r="M21" i="9" s="1"/>
  <c r="O61" i="10"/>
  <c r="O65" i="10" s="1"/>
  <c r="O62" i="10"/>
  <c r="O66" i="10" s="1"/>
  <c r="O63" i="10"/>
  <c r="O67" i="10" s="1"/>
  <c r="O62" i="9"/>
  <c r="O66" i="9" s="1"/>
  <c r="O17" i="5"/>
  <c r="N17" i="5"/>
  <c r="O16" i="5"/>
  <c r="N16" i="5"/>
  <c r="O42" i="9"/>
  <c r="O46" i="9" s="1"/>
  <c r="N42" i="9"/>
  <c r="N46" i="9" s="1"/>
  <c r="O41" i="9"/>
  <c r="O45" i="9" s="1"/>
  <c r="N41" i="9"/>
  <c r="N45" i="9" s="1"/>
  <c r="O40" i="9"/>
  <c r="O44" i="9" s="1"/>
  <c r="N40" i="9"/>
  <c r="N44" i="9" s="1"/>
  <c r="D36" i="10"/>
  <c r="C36" i="10"/>
  <c r="B36" i="10"/>
  <c r="D59" i="9"/>
  <c r="C59" i="9"/>
  <c r="B59" i="9"/>
  <c r="C37" i="9"/>
  <c r="D37" i="9"/>
  <c r="B37" i="9"/>
  <c r="N32" i="11" l="1"/>
  <c r="O32" i="11"/>
  <c r="M16" i="11"/>
  <c r="N16" i="11"/>
  <c r="O16" i="11"/>
  <c r="M17" i="11"/>
  <c r="N17" i="11"/>
  <c r="O17" i="11"/>
  <c r="M18" i="11"/>
  <c r="N18" i="11"/>
  <c r="O18" i="11"/>
  <c r="M19" i="11"/>
  <c r="N19" i="11"/>
  <c r="O19" i="11"/>
  <c r="M20" i="11"/>
  <c r="N20" i="11"/>
  <c r="O20" i="11"/>
  <c r="M21" i="11"/>
  <c r="N21" i="11"/>
  <c r="O21" i="11"/>
  <c r="M22" i="11"/>
  <c r="N22" i="11"/>
  <c r="O22" i="11"/>
  <c r="M23" i="11"/>
  <c r="N23" i="11"/>
  <c r="O23" i="11"/>
  <c r="M24" i="11"/>
  <c r="N24" i="11"/>
  <c r="O24" i="11"/>
  <c r="M25" i="11"/>
  <c r="N25" i="11"/>
  <c r="O25" i="11"/>
  <c r="M26" i="11"/>
  <c r="N26" i="11"/>
  <c r="O26" i="11"/>
  <c r="M27" i="11"/>
  <c r="N27" i="11"/>
  <c r="O27" i="11"/>
  <c r="M28" i="11"/>
  <c r="N28" i="11"/>
  <c r="O28" i="11"/>
  <c r="M29" i="11"/>
  <c r="N29" i="11"/>
  <c r="O29" i="11"/>
  <c r="M30" i="11"/>
  <c r="N30" i="11"/>
  <c r="O30" i="11"/>
  <c r="O15" i="11"/>
  <c r="N15" i="11"/>
  <c r="M31" i="11" l="1"/>
  <c r="O31" i="11"/>
  <c r="N31" i="11"/>
  <c r="M58" i="8" l="1"/>
</calcChain>
</file>

<file path=xl/sharedStrings.xml><?xml version="1.0" encoding="utf-8"?>
<sst xmlns="http://schemas.openxmlformats.org/spreadsheetml/2006/main" count="2564" uniqueCount="1059">
  <si>
    <t>2007-9</t>
  </si>
  <si>
    <t>Cycle</t>
  </si>
  <si>
    <t>Mode</t>
  </si>
  <si>
    <t>95% CIs</t>
  </si>
  <si>
    <t>Drive</t>
  </si>
  <si>
    <t>Walk</t>
  </si>
  <si>
    <t>Males</t>
  </si>
  <si>
    <t>Females</t>
  </si>
  <si>
    <t>All ages</t>
  </si>
  <si>
    <t>-</t>
  </si>
  <si>
    <t>2010-12</t>
  </si>
  <si>
    <t>Travel mode</t>
  </si>
  <si>
    <t>Category</t>
  </si>
  <si>
    <t>cycling</t>
  </si>
  <si>
    <t>Cycling - Traffic Collision</t>
  </si>
  <si>
    <t>Pedal cyclist injured in collision with pedestrian or animal</t>
  </si>
  <si>
    <t xml:space="preserve">Pedal cyclist injured in collision with pedestrian or animal </t>
  </si>
  <si>
    <t>Pedal cyclist injured in collision with other pedal cycle</t>
  </si>
  <si>
    <t>Pedal cyclist injured in collision with two- or three-wheeled motor vehicle</t>
  </si>
  <si>
    <t>Pedal cyclist injured in collision with car, pick-up truck or van</t>
  </si>
  <si>
    <t xml:space="preserve">Pedal cyclist injured in collision with heavy transport vehicle or bus </t>
  </si>
  <si>
    <t xml:space="preserve">Pedal cyclist injured in collision with other nonmotor vehicle </t>
  </si>
  <si>
    <t xml:space="preserve">Pedal cyclist injured in other and unspecified transport accidents </t>
  </si>
  <si>
    <t>Cycling - Traffic Non-collision</t>
  </si>
  <si>
    <t xml:space="preserve">Pedal cyclist injured in collision with fixed or stationary object </t>
  </si>
  <si>
    <t xml:space="preserve">Pedal cyclist injured in noncollision transport accident </t>
  </si>
  <si>
    <t>Cycling - other</t>
  </si>
  <si>
    <t>Driving</t>
  </si>
  <si>
    <t>Driving: private car - Traffic Collision</t>
  </si>
  <si>
    <t>Car occupant injured in collision with pedestrian or animal</t>
  </si>
  <si>
    <t xml:space="preserve">Car occupant injured in collision with pedal cycle </t>
  </si>
  <si>
    <t xml:space="preserve">Car occupant injured in collision with two- or three-wheeled motor vehicle </t>
  </si>
  <si>
    <t xml:space="preserve">Car occupant injured in collision with car, pick-up truck or van </t>
  </si>
  <si>
    <t>Car occupant injured in collision with heavy transport vehicle or bus</t>
  </si>
  <si>
    <t>Car occupant injured in collision with other nonmotor vehicle</t>
  </si>
  <si>
    <t>Car occupant injured in other and unspecified transport accidents</t>
  </si>
  <si>
    <t>Driving: private car - Traffic non-Collision</t>
  </si>
  <si>
    <t>Car occupant injured in collision with fixed or stationary object</t>
  </si>
  <si>
    <t>Car occupant injured in noncollision transport accident</t>
  </si>
  <si>
    <t>Driving: private car - other</t>
  </si>
  <si>
    <t>Driving: van - Traffic Collision</t>
  </si>
  <si>
    <t>Occupant of pick-up truck or van injured in collision with pedestrian or animal</t>
  </si>
  <si>
    <t xml:space="preserve">Occupant of pick-up truck or van injured in collision with pedal cycle </t>
  </si>
  <si>
    <t xml:space="preserve">Occupant of pick-up truck or van injured in collision with two- or three-wheeled motor vehicle </t>
  </si>
  <si>
    <t xml:space="preserve">Occupant of pick-up truck or van injured in collision with car, pick-up truck or van </t>
  </si>
  <si>
    <t>Occupant of pick-up truck or van injured in collision with heavy transport vehicle or bus</t>
  </si>
  <si>
    <t>Occupant of pick-up truck or van injured in collision with other nonmotor vehicle</t>
  </si>
  <si>
    <t>Occupant of pick-up truck or van injured in other and unspecified transport accidents</t>
  </si>
  <si>
    <t>Driving: van - Traffic non-collision</t>
  </si>
  <si>
    <t>Occupant of pick-up truck or van injured in collision with fixed or stationary object</t>
  </si>
  <si>
    <t>Occupant of pick-up truck or van injured in noncollision transport accident</t>
  </si>
  <si>
    <t>Driving: van - other</t>
  </si>
  <si>
    <t>Walking</t>
  </si>
  <si>
    <t>Walking - Fall on-highway</t>
  </si>
  <si>
    <t>Fall on same level involving ice and snow</t>
  </si>
  <si>
    <t xml:space="preserve">Fall on same level from slipping, tripping and stumbling </t>
  </si>
  <si>
    <t>Other fall on same level due to collision with, or pushing by, another person</t>
  </si>
  <si>
    <t>Fall on and from stairs and steps</t>
  </si>
  <si>
    <t xml:space="preserve">Other fall from one level to another </t>
  </si>
  <si>
    <t xml:space="preserve">Other fall on same level </t>
  </si>
  <si>
    <t xml:space="preserve">Unspecified fall </t>
  </si>
  <si>
    <t>Walking - Traffic Collision</t>
  </si>
  <si>
    <t xml:space="preserve">Pedestrian injured in collision with pedal cycle </t>
  </si>
  <si>
    <t xml:space="preserve">Pedestrian injured in collision with two- or three-wheeled motor vehicle </t>
  </si>
  <si>
    <t xml:space="preserve">Pedestrian injured in collision with car, pick-up truck or van </t>
  </si>
  <si>
    <t>Pedestrian injured in collision with heavy transport vehicle or bus</t>
  </si>
  <si>
    <t>Pedestrian injured in collision with other nonmotor vehicle</t>
  </si>
  <si>
    <t>2007-12</t>
  </si>
  <si>
    <t>NationalQuintile</t>
  </si>
  <si>
    <t>Department for Transport statistics</t>
  </si>
  <si>
    <t>National Travel Survey</t>
  </si>
  <si>
    <t>Hours per person per year</t>
  </si>
  <si>
    <t>Unweighted sample size</t>
  </si>
  <si>
    <t>Age</t>
  </si>
  <si>
    <t>Bicycle</t>
  </si>
  <si>
    <t>Car / van driver</t>
  </si>
  <si>
    <t>Car / van passenger</t>
  </si>
  <si>
    <t>Local bus</t>
  </si>
  <si>
    <t>Other transport</t>
  </si>
  <si>
    <t>All modes</t>
  </si>
  <si>
    <t>Individual</t>
  </si>
  <si>
    <t>Stage (thousand)</t>
  </si>
  <si>
    <t>All people:</t>
  </si>
  <si>
    <t>0-16</t>
  </si>
  <si>
    <t>17-20</t>
  </si>
  <si>
    <t>21-24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</si>
  <si>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</si>
  <si>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</si>
  <si>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</si>
  <si>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</si>
  <si>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</si>
  <si>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</si>
  <si>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</si>
  <si>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</si>
  <si>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</si>
  <si>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</si>
  <si>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</si>
  <si>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</si>
  <si>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</si>
  <si>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Male:</t>
  </si>
  <si>
    <t>Female:</t>
  </si>
  <si>
    <t>- = negligible (less than half the final digit shown)</t>
  </si>
  <si>
    <t>Telephone: 020 7944 3097</t>
  </si>
  <si>
    <t>Source: National Travel Survey, Department for Transport</t>
  </si>
  <si>
    <t>Email: national.travelsurvey@dft.gsi.gov.uk</t>
  </si>
  <si>
    <t>Average time spent travelling by age, gender and mode: England, 2007/9</t>
  </si>
  <si>
    <t>Average time spent travelling by age, gender and mode: England, 2010/12</t>
  </si>
  <si>
    <t>Average time spent travelling by age, gender and mode: England, 2007/12</t>
  </si>
  <si>
    <t>Table NTS0605 (edit)</t>
  </si>
  <si>
    <t>Average distance travelled by age, gender and mode: England, 2007/09</t>
  </si>
  <si>
    <t>Miles per person per year</t>
  </si>
  <si>
    <t>Average distance travelled by age, gender and mode: England, 2010/12</t>
  </si>
  <si>
    <t>Average distance travelled by age, gender and mode: England, 2007/12</t>
  </si>
  <si>
    <t>Average distance travelled by age, mode and Index of Multiple Deprivation 2010: England, 2007/12 (males only)</t>
  </si>
  <si>
    <t>IMD 2010</t>
  </si>
  <si>
    <t>0-16 (male)</t>
  </si>
  <si>
    <t>1 (most deprived 20%)</t>
  </si>
  <si>
    <t>5 (least deprived 20%)</t>
  </si>
  <si>
    <t>All people</t>
  </si>
  <si>
    <t>17-24</t>
  </si>
  <si>
    <t>25-34</t>
  </si>
  <si>
    <t>35-44</t>
  </si>
  <si>
    <t>45-54</t>
  </si>
  <si>
    <t>55-64</t>
  </si>
  <si>
    <t>65-74</t>
  </si>
  <si>
    <t>75+</t>
  </si>
  <si>
    <t>Average distance travelled by age, mode and Index of Multiple Deprivation 2010: England, 2007/12 (females only)</t>
  </si>
  <si>
    <t>0-16 (female)</t>
  </si>
  <si>
    <t>Average distance travelled by age, mode and Index of Multiple Deprivation 2010: England, 2007/12 (all people)</t>
  </si>
  <si>
    <t>0-16 (all people)</t>
  </si>
  <si>
    <t>Average time spent travelling by age, mode and Index of Multiple Deprivation 2010: England, 2007/12 (males only)</t>
  </si>
  <si>
    <t>Average time spent travelling by age, mode and Index of Multiple Deprivation 2010: England, 2007/12 (females only)</t>
  </si>
  <si>
    <t>Average time spent travelling by age, mode and Index of Multiple Deprivation 2010: England, 2007/12 (all people)</t>
  </si>
  <si>
    <t>all ages</t>
  </si>
  <si>
    <t>&lt;17</t>
  </si>
  <si>
    <t>Speed (km/hour)</t>
  </si>
  <si>
    <t>walk</t>
  </si>
  <si>
    <t>cycle</t>
  </si>
  <si>
    <t>drive</t>
  </si>
  <si>
    <t>.04-.07</t>
  </si>
  <si>
    <t>.03-.08</t>
  </si>
  <si>
    <t>.03-.05</t>
  </si>
  <si>
    <t>.03-.04</t>
  </si>
  <si>
    <t>.02-.03</t>
  </si>
  <si>
    <t>.04-.06</t>
  </si>
  <si>
    <t>.04-.05</t>
  </si>
  <si>
    <t>.05-.08</t>
  </si>
  <si>
    <t>.01-.03</t>
  </si>
  <si>
    <t>Fatality rate/bn km</t>
  </si>
  <si>
    <t>.11-.43</t>
  </si>
  <si>
    <t>.03-.24</t>
  </si>
  <si>
    <t>.21-1.53</t>
  </si>
  <si>
    <t>.16-.38</t>
  </si>
  <si>
    <t>.17-.55</t>
  </si>
  <si>
    <t>.04-.33</t>
  </si>
  <si>
    <t>.05-.06</t>
  </si>
  <si>
    <t>.26-.50</t>
  </si>
  <si>
    <t>.04-.10</t>
  </si>
  <si>
    <t>1.5-3.31</t>
  </si>
  <si>
    <t>1.51-4.14</t>
  </si>
  <si>
    <t>.12-.44</t>
  </si>
  <si>
    <t>.06-.09</t>
  </si>
  <si>
    <t>.25-.37</t>
  </si>
  <si>
    <t>.08-.15</t>
  </si>
  <si>
    <t>25.1-41.7</t>
  </si>
  <si>
    <t>14.2-33.7</t>
  </si>
  <si>
    <t>15.8-39.1</t>
  </si>
  <si>
    <t>10.1-21.7</t>
  </si>
  <si>
    <t>13.2-26</t>
  </si>
  <si>
    <t>11.7-22.1</t>
  </si>
  <si>
    <t>9.5-20.2</t>
  </si>
  <si>
    <t>14.6-29.7</t>
  </si>
  <si>
    <t>31.8-55.5</t>
  </si>
  <si>
    <t>28.8-57.5</t>
  </si>
  <si>
    <t>24.1-59.6</t>
  </si>
  <si>
    <t>54.7-120.7</t>
  </si>
  <si>
    <t>149.6-330.2</t>
  </si>
  <si>
    <t>134.8-370.6</t>
  </si>
  <si>
    <t>70.1-320.2</t>
  </si>
  <si>
    <t>23.9-28.6</t>
  </si>
  <si>
    <t>19.1-87.1</t>
  </si>
  <si>
    <t>3.8-35.4</t>
  </si>
  <si>
    <t>6.6-27.2</t>
  </si>
  <si>
    <t>9.8-35.2</t>
  </si>
  <si>
    <t>4.2-25.1</t>
  </si>
  <si>
    <t>9.3-33.3</t>
  </si>
  <si>
    <t>9.8-37.6</t>
  </si>
  <si>
    <t>8.3-37.9</t>
  </si>
  <si>
    <t>3.4-31.5</t>
  </si>
  <si>
    <t>4.7-44.5</t>
  </si>
  <si>
    <t>13.9-100</t>
  </si>
  <si>
    <t>5.4-160.9</t>
  </si>
  <si>
    <t>0.6-142</t>
  </si>
  <si>
    <t>5.4-1186.3</t>
  </si>
  <si>
    <t>19.7-586.8</t>
  </si>
  <si>
    <t>15.0-22.7</t>
  </si>
  <si>
    <t>21-49</t>
  </si>
  <si>
    <t>50-69</t>
  </si>
  <si>
    <t>70+</t>
  </si>
  <si>
    <t>27.6-52.6</t>
  </si>
  <si>
    <t>8.9-34.2</t>
  </si>
  <si>
    <t>3.4-31.9</t>
  </si>
  <si>
    <t>19.7-141.5</t>
  </si>
  <si>
    <t>16.3-38.7</t>
  </si>
  <si>
    <t>14.3-46</t>
  </si>
  <si>
    <t>17.1-24.9</t>
  </si>
  <si>
    <t>36.5-57.6</t>
  </si>
  <si>
    <t>114.5-210.1</t>
  </si>
  <si>
    <t>28.5-36</t>
  </si>
  <si>
    <t>11.7-26.8</t>
  </si>
  <si>
    <t>12.5-44.8</t>
  </si>
  <si>
    <t>3.6-108.2</t>
  </si>
  <si>
    <t>15-27.1</t>
  </si>
  <si>
    <t>9.7-15.7</t>
  </si>
  <si>
    <t>20.2-33.4</t>
  </si>
  <si>
    <t>82.1-165.7</t>
  </si>
  <si>
    <t>18.1-23.9</t>
  </si>
  <si>
    <t>9.9-22.2</t>
  </si>
  <si>
    <t>7.6-29.1</t>
  </si>
  <si>
    <t>27-254.2</t>
  </si>
  <si>
    <t>12.4-22.5</t>
  </si>
  <si>
    <t>1.38-2.53</t>
  </si>
  <si>
    <t>.49-.77</t>
  </si>
  <si>
    <t>.38-.48</t>
  </si>
  <si>
    <t>.14-.32</t>
  </si>
  <si>
    <t>.03-.89</t>
  </si>
  <si>
    <t>.16-.29</t>
  </si>
  <si>
    <t>.15-.24</t>
  </si>
  <si>
    <t>.26-.34</t>
  </si>
  <si>
    <t>.12-.27</t>
  </si>
  <si>
    <t>.25-2.38</t>
  </si>
  <si>
    <t>.14-.25</t>
  </si>
  <si>
    <t>.07-.08</t>
  </si>
  <si>
    <t>.11-.14</t>
  </si>
  <si>
    <t>.10-.12</t>
  </si>
  <si>
    <t>.30-.50</t>
  </si>
  <si>
    <t>.94-1.90</t>
  </si>
  <si>
    <t>.08-.30</t>
  </si>
  <si>
    <t>km travelled ('bn)</t>
  </si>
  <si>
    <t>Hours travelled ('Mn)</t>
  </si>
  <si>
    <t>Fatality rate/MHU</t>
  </si>
  <si>
    <t>6.0-27.5</t>
  </si>
  <si>
    <t>4.3-40.7</t>
  </si>
  <si>
    <t>6.2-88.5</t>
  </si>
  <si>
    <t>.06-.87</t>
  </si>
  <si>
    <t>Kilometres per person per year</t>
  </si>
  <si>
    <t>Year</t>
  </si>
  <si>
    <t>13.5-20.4</t>
  </si>
  <si>
    <t>46.4-59.3</t>
  </si>
  <si>
    <t>218-264.9</t>
  </si>
  <si>
    <t>48.5-54.4</t>
  </si>
  <si>
    <t>8.7-14.5</t>
  </si>
  <si>
    <t>8.4-12.2</t>
  </si>
  <si>
    <t>12.8-20.1</t>
  </si>
  <si>
    <t>179-220.3</t>
  </si>
  <si>
    <t>23.6-27.6</t>
  </si>
  <si>
    <t>6.8-12.2</t>
  </si>
  <si>
    <t>16.2-32.3</t>
  </si>
  <si>
    <t>23.2-29.8</t>
  </si>
  <si>
    <t>37.7-49.6</t>
  </si>
  <si>
    <t>161.4-203.5</t>
  </si>
  <si>
    <t>34.3-39.3</t>
  </si>
  <si>
    <t>2.9-6.8</t>
  </si>
  <si>
    <t>6.5-17.8</t>
  </si>
  <si>
    <t>4.8-7.9</t>
  </si>
  <si>
    <t>146.4-186.8</t>
  </si>
  <si>
    <t>16.5-19.9</t>
  </si>
  <si>
    <t>.16-.26</t>
  </si>
  <si>
    <t>.84-1.02</t>
  </si>
  <si>
    <t>.21-.24</t>
  </si>
  <si>
    <t>.63-.78</t>
  </si>
  <si>
    <t>.16-.22</t>
  </si>
  <si>
    <t>.61-.77</t>
  </si>
  <si>
    <t>.15-.17</t>
  </si>
  <si>
    <t>.53-.67</t>
  </si>
  <si>
    <t>.16-.20</t>
  </si>
  <si>
    <t>.20-.25</t>
  </si>
  <si>
    <t>33.8-55.0</t>
  </si>
  <si>
    <t>35.0-43.2</t>
  </si>
  <si>
    <t>9.0-22.2</t>
  </si>
  <si>
    <t>10.4-17.0</t>
  </si>
  <si>
    <t>Walking - Fall other</t>
  </si>
  <si>
    <t>1.14-1.52</t>
  </si>
  <si>
    <t>2.22-2.91</t>
  </si>
  <si>
    <t>1.74-2.25</t>
  </si>
  <si>
    <t>27.4-40.7</t>
  </si>
  <si>
    <t>24.3-36.6</t>
  </si>
  <si>
    <t>21.3-32.6</t>
  </si>
  <si>
    <t>24.1-36.1</t>
  </si>
  <si>
    <t>26.9-39.9</t>
  </si>
  <si>
    <t>24.5-37.2</t>
  </si>
  <si>
    <t>37.4-53.2</t>
  </si>
  <si>
    <t>39.7-56.3</t>
  </si>
  <si>
    <t>35.7-52.8</t>
  </si>
  <si>
    <t>37.9-54.7</t>
  </si>
  <si>
    <t>72.3-102.4</t>
  </si>
  <si>
    <t>158-213.4</t>
  </si>
  <si>
    <t>303.2-406</t>
  </si>
  <si>
    <t>616.9-810.7</t>
  </si>
  <si>
    <t>4.8-11.3</t>
  </si>
  <si>
    <t>4.4-9.9</t>
  </si>
  <si>
    <t>10.1-18.2</t>
  </si>
  <si>
    <t>6.8-14.4</t>
  </si>
  <si>
    <t>9.5-18.8</t>
  </si>
  <si>
    <t>11.8-22.1</t>
  </si>
  <si>
    <t>15.2-28.8</t>
  </si>
  <si>
    <t>41.1-66.1</t>
  </si>
  <si>
    <t>126-175.8</t>
  </si>
  <si>
    <t>266.4-361</t>
  </si>
  <si>
    <t>554.8-716.4</t>
  </si>
  <si>
    <t>20.6-23.2</t>
  </si>
  <si>
    <t>6.6-13.0</t>
  </si>
  <si>
    <t>4.0-9.2</t>
  </si>
  <si>
    <t>4.0-9.1</t>
  </si>
  <si>
    <t>9.0-17.5</t>
  </si>
  <si>
    <t>6.5-10.0</t>
  </si>
  <si>
    <t>47.0-68.0</t>
  </si>
  <si>
    <t>11.0-15.4</t>
  </si>
  <si>
    <t>42.2-46.0</t>
  </si>
  <si>
    <t xml:space="preserve">              -</t>
  </si>
  <si>
    <t xml:space="preserve">             -</t>
  </si>
  <si>
    <t>Age_Group</t>
  </si>
  <si>
    <t xml:space="preserve">Sex </t>
  </si>
  <si>
    <t xml:space="preserve">GOR </t>
  </si>
  <si>
    <t xml:space="preserve">UCOD </t>
  </si>
  <si>
    <t xml:space="preserve">County </t>
  </si>
  <si>
    <t>LAUA</t>
  </si>
  <si>
    <t xml:space="preserve">Ward </t>
  </si>
  <si>
    <t xml:space="preserve">OACode </t>
  </si>
  <si>
    <t>LSOA</t>
  </si>
  <si>
    <t xml:space="preserve">MSOA </t>
  </si>
  <si>
    <t xml:space="preserve">YearID </t>
  </si>
  <si>
    <t>National_Postcode_Directory</t>
  </si>
  <si>
    <t>Postcode</t>
  </si>
  <si>
    <t>IMD2010</t>
  </si>
  <si>
    <t>NationalDecile</t>
  </si>
  <si>
    <t>LSOAName</t>
  </si>
  <si>
    <t>[1..*]</t>
  </si>
  <si>
    <t>[1..1]</t>
  </si>
  <si>
    <t>[0..1]</t>
  </si>
  <si>
    <t>MortalityFile</t>
  </si>
  <si>
    <t>IMD2010_EnglandQuintile</t>
  </si>
  <si>
    <t>Population</t>
  </si>
  <si>
    <t>Sex</t>
  </si>
  <si>
    <t>V10.4</t>
  </si>
  <si>
    <t>V11.4</t>
  </si>
  <si>
    <t>V12.4</t>
  </si>
  <si>
    <t>V13.4</t>
  </si>
  <si>
    <t>V14.4</t>
  </si>
  <si>
    <t>V16.4</t>
  </si>
  <si>
    <t>V10.9</t>
  </si>
  <si>
    <t>V11.9</t>
  </si>
  <si>
    <t>V12.9</t>
  </si>
  <si>
    <t>V13.9</t>
  </si>
  <si>
    <t>V14.9</t>
  </si>
  <si>
    <t>V16.9</t>
  </si>
  <si>
    <t>V19.4</t>
  </si>
  <si>
    <t>V19.6</t>
  </si>
  <si>
    <t>V17.4</t>
  </si>
  <si>
    <t>V18.4</t>
  </si>
  <si>
    <t>V17.9</t>
  </si>
  <si>
    <t>V18.9</t>
  </si>
  <si>
    <t>V10.3</t>
  </si>
  <si>
    <t>V11.3</t>
  </si>
  <si>
    <t>V12.3</t>
  </si>
  <si>
    <t>V13.3</t>
  </si>
  <si>
    <t>V14.3</t>
  </si>
  <si>
    <t>V16.3</t>
  </si>
  <si>
    <t>V17.3</t>
  </si>
  <si>
    <t>V18.3</t>
  </si>
  <si>
    <t>V19.8</t>
  </si>
  <si>
    <t>V19.9</t>
  </si>
  <si>
    <t>V01.1</t>
  </si>
  <si>
    <t>V02.1</t>
  </si>
  <si>
    <t>V03.1</t>
  </si>
  <si>
    <t>V04.1</t>
  </si>
  <si>
    <t>V06.1</t>
  </si>
  <si>
    <t>W00.4</t>
  </si>
  <si>
    <t>W01.4</t>
  </si>
  <si>
    <t>W03.4</t>
  </si>
  <si>
    <t>W10.4</t>
  </si>
  <si>
    <t>W17.4</t>
  </si>
  <si>
    <t>W18.4</t>
  </si>
  <si>
    <t>W19.4</t>
  </si>
  <si>
    <t>V01.9</t>
  </si>
  <si>
    <t>V02.9</t>
  </si>
  <si>
    <t>V03.9</t>
  </si>
  <si>
    <t>V04.9</t>
  </si>
  <si>
    <t>V06.9</t>
  </si>
  <si>
    <t>V09.3</t>
  </si>
  <si>
    <t>V09.9</t>
  </si>
  <si>
    <t>V40.5</t>
  </si>
  <si>
    <t>V41.5</t>
  </si>
  <si>
    <t>V42.5</t>
  </si>
  <si>
    <t>V43.5</t>
  </si>
  <si>
    <t>V44.5</t>
  </si>
  <si>
    <t>V46.5</t>
  </si>
  <si>
    <t>V49.4</t>
  </si>
  <si>
    <t>V47.5</t>
  </si>
  <si>
    <t>V48.5</t>
  </si>
  <si>
    <t>V40.9</t>
  </si>
  <si>
    <t>V41.9</t>
  </si>
  <si>
    <t>V42.9</t>
  </si>
  <si>
    <t>V43.9</t>
  </si>
  <si>
    <t>V44.9</t>
  </si>
  <si>
    <t>V46.9</t>
  </si>
  <si>
    <t>V47.9</t>
  </si>
  <si>
    <t>V48.9</t>
  </si>
  <si>
    <t>V49.8</t>
  </si>
  <si>
    <t>V49.9</t>
  </si>
  <si>
    <t>V50.5</t>
  </si>
  <si>
    <t>V51.5</t>
  </si>
  <si>
    <t>V52.5</t>
  </si>
  <si>
    <t>V53.5</t>
  </si>
  <si>
    <t>V54.5</t>
  </si>
  <si>
    <t>V56.5</t>
  </si>
  <si>
    <t>V59.4</t>
  </si>
  <si>
    <t>V57.5</t>
  </si>
  <si>
    <t>V58.5</t>
  </si>
  <si>
    <t>V50.9</t>
  </si>
  <si>
    <t>V51.9</t>
  </si>
  <si>
    <t>V52.9</t>
  </si>
  <si>
    <t>V53.9</t>
  </si>
  <si>
    <t>V54.9</t>
  </si>
  <si>
    <t>V56.9</t>
  </si>
  <si>
    <t>V57.9</t>
  </si>
  <si>
    <t>V58.9</t>
  </si>
  <si>
    <t>V59.8</t>
  </si>
  <si>
    <t>V59.9</t>
  </si>
  <si>
    <t>Description - first 3 digits</t>
  </si>
  <si>
    <t>Description - 4th digit</t>
  </si>
  <si>
    <t>unspecified whether traffic or nontraffic accident</t>
  </si>
  <si>
    <t>Pedestrian injured in collision with pedal cycle</t>
  </si>
  <si>
    <t>Pedestrian injured in collision with two- or three-wheeled motor vehicle</t>
  </si>
  <si>
    <t>Pedestrian injured in collision with car, pick-up truck or van</t>
  </si>
  <si>
    <t>Pedestrian injured in other and unspecified transport accidents</t>
  </si>
  <si>
    <t>person injured while boarding or alighting</t>
  </si>
  <si>
    <t>driver injured in traffic accident</t>
  </si>
  <si>
    <t>ICD10</t>
  </si>
  <si>
    <t>street and highway</t>
  </si>
  <si>
    <t>driver injured in collision with other and unspecified motor vehicles in traffic accident</t>
  </si>
  <si>
    <t>unspecified pedal cyclist injured in collision with other and unspecified motor vehicles in traffic accident</t>
  </si>
  <si>
    <t>pedal cyclist (any) injured in other specified transport accident</t>
  </si>
  <si>
    <t>pedal cyclist (any) injured in unspecified traffic accident</t>
  </si>
  <si>
    <t>traffic accident</t>
  </si>
  <si>
    <t>unspecified occupant of pick-up truck or van injured in traffic accident</t>
  </si>
  <si>
    <t>car occupant (any) injured in other specified transport accidents</t>
  </si>
  <si>
    <t>car occupant (any) injured in unspecified traffic accident</t>
  </si>
  <si>
    <t>occupant (any) of pick-up truck or van injured in other specified transport accidents</t>
  </si>
  <si>
    <t>occupant (any) of pick-up truck or van injured in unspecified traffic accidents</t>
  </si>
  <si>
    <t>pedestrian injured in unspecified traffic accident</t>
  </si>
  <si>
    <t>pedestrian injured in unspecified transport accident</t>
  </si>
  <si>
    <t>unspecified car occupant injured in a collision with other and unspecified motor vehicles in traffic accident</t>
  </si>
  <si>
    <t>V49.6</t>
  </si>
  <si>
    <t>10.6-23.0</t>
  </si>
  <si>
    <t>V09.2</t>
  </si>
  <si>
    <t>pedestrian injured in traffic accident involving other and unspecified motor vehicles</t>
  </si>
  <si>
    <t>No of deaths</t>
  </si>
  <si>
    <t>unspecified pedal cyclist injured in traffic accident</t>
  </si>
  <si>
    <t>COD [1..15]</t>
  </si>
  <si>
    <t>No of fatalities</t>
  </si>
  <si>
    <t>Table S7: Fatality Rate per Bn km, 2007-12, females</t>
  </si>
  <si>
    <t>0.77-0.98</t>
  </si>
  <si>
    <t>0.11-0.12</t>
  </si>
  <si>
    <t>0.05-0.07</t>
  </si>
  <si>
    <t>0.14-0.19</t>
  </si>
  <si>
    <t>0.12-0.13</t>
  </si>
  <si>
    <t>0.2-0.32</t>
  </si>
  <si>
    <t>0.04-0.05</t>
  </si>
  <si>
    <t>0.16-0.25</t>
  </si>
  <si>
    <t>0.05-0.06</t>
  </si>
  <si>
    <t>0.53-0.73</t>
  </si>
  <si>
    <t>0.07-0.09</t>
  </si>
  <si>
    <t>0.16-0.21</t>
  </si>
  <si>
    <t>0.08-0.09</t>
  </si>
  <si>
    <t>0.13-0.24</t>
  </si>
  <si>
    <t>0.03-0.04</t>
  </si>
  <si>
    <t>0.09-0.15</t>
  </si>
  <si>
    <t>19.9-25.27</t>
  </si>
  <si>
    <t>2.41-2.77</t>
  </si>
  <si>
    <t>1.19-1.53</t>
  </si>
  <si>
    <t>4.07-5.48</t>
  </si>
  <si>
    <t>2.66-2.94</t>
  </si>
  <si>
    <t>5.39-8.59</t>
  </si>
  <si>
    <t>1.05-1.36</t>
  </si>
  <si>
    <t>1-1.5</t>
  </si>
  <si>
    <t>5.37-8.32</t>
  </si>
  <si>
    <t>1.49-1.78</t>
  </si>
  <si>
    <t>13.58-18.69</t>
  </si>
  <si>
    <t>1.61-1.91</t>
  </si>
  <si>
    <t>0.82-1.09</t>
  </si>
  <si>
    <t>4.64-6.09</t>
  </si>
  <si>
    <t>1.9-2.14</t>
  </si>
  <si>
    <t>3.51-6.53</t>
  </si>
  <si>
    <t>0.7-0.96</t>
  </si>
  <si>
    <t>0.78-1.2</t>
  </si>
  <si>
    <t>2.88-4.96</t>
  </si>
  <si>
    <t>1-1.24</t>
  </si>
  <si>
    <t>0.69-0.83</t>
  </si>
  <si>
    <t>0.32-0.39</t>
  </si>
  <si>
    <t>0.15-0.18</t>
  </si>
  <si>
    <t>0.09-0.12</t>
  </si>
  <si>
    <t>0.06-0.08</t>
  </si>
  <si>
    <t>0.04-0.06</t>
  </si>
  <si>
    <t>0.03-0.05</t>
  </si>
  <si>
    <t>0.06-0.1</t>
  </si>
  <si>
    <t>0.12-0.18</t>
  </si>
  <si>
    <t>0.27-0.39</t>
  </si>
  <si>
    <t>0.59-0.88</t>
  </si>
  <si>
    <t>0.1-0.11</t>
  </si>
  <si>
    <t>0.18-0.26</t>
  </si>
  <si>
    <t>0.07-0.11</t>
  </si>
  <si>
    <t>0.02-0.03</t>
  </si>
  <si>
    <t>0.02-0.04</t>
  </si>
  <si>
    <t>0.02-0.05</t>
  </si>
  <si>
    <t>0.04-0.07</t>
  </si>
  <si>
    <t>0.04-0.08</t>
  </si>
  <si>
    <t>0.06-0.12</t>
  </si>
  <si>
    <t>0.11-0.22</t>
  </si>
  <si>
    <t>0.23-0.43</t>
  </si>
  <si>
    <t>0.28-0.66</t>
  </si>
  <si>
    <t>0.05-0.05</t>
  </si>
  <si>
    <t>17.72-21.43</t>
  </si>
  <si>
    <t>7.49-9.25</t>
  </si>
  <si>
    <t>3.31-4.16</t>
  </si>
  <si>
    <t>2.11-2.73</t>
  </si>
  <si>
    <t>1.36-1.82</t>
  </si>
  <si>
    <t>0.97-1.33</t>
  </si>
  <si>
    <t>0.95-1.31</t>
  </si>
  <si>
    <t>1-1.4</t>
  </si>
  <si>
    <t>0.77-1.15</t>
  </si>
  <si>
    <t>0.9-1.33</t>
  </si>
  <si>
    <t>1.13-1.74</t>
  </si>
  <si>
    <t>1.69-2.64</t>
  </si>
  <si>
    <t>3.56-5.29</t>
  </si>
  <si>
    <t>8.38-12.35</t>
  </si>
  <si>
    <t>19.79-29.41</t>
  </si>
  <si>
    <t>2.32-2.5</t>
  </si>
  <si>
    <t>4.91-7.1</t>
  </si>
  <si>
    <t>1.81-2.82</t>
  </si>
  <si>
    <t>1.06-1.67</t>
  </si>
  <si>
    <t>0.79-1.32</t>
  </si>
  <si>
    <t>0.5-0.89</t>
  </si>
  <si>
    <t>0.53-0.89</t>
  </si>
  <si>
    <t>0.71-1.15</t>
  </si>
  <si>
    <t>0.59-1.04</t>
  </si>
  <si>
    <t>0.7-1.27</t>
  </si>
  <si>
    <t>1.08-1.87</t>
  </si>
  <si>
    <t>1.12-2.25</t>
  </si>
  <si>
    <t>1.94-3.87</t>
  </si>
  <si>
    <t>3.82-7.29</t>
  </si>
  <si>
    <t>8.41-15.78</t>
  </si>
  <si>
    <t>11.73-27.23</t>
  </si>
  <si>
    <t>1.28-1.47</t>
  </si>
  <si>
    <t>Figures may not add due to rounding.</t>
  </si>
  <si>
    <t>Table S2: Fatality Rate by distance (per Bn km), 2007-09</t>
  </si>
  <si>
    <t>Table S3: Fatality Rate by distance (per Bn km), 2010-12</t>
  </si>
  <si>
    <t>Table S4: Fatality Rate by time spent travelling, 2007-09</t>
  </si>
  <si>
    <t>Table S5: Fatality Rate by time spent travelling, 2010-12</t>
  </si>
  <si>
    <t>Table S6: Fatality Rate per bn km, 2007-12, males</t>
  </si>
  <si>
    <t>Table S8: Fatality rate per mhu, 2007-12, males</t>
  </si>
  <si>
    <t>Table S9: Fatality rate per million hours travel, 2007-12, females</t>
  </si>
  <si>
    <r>
      <t>Mean km</t>
    </r>
    <r>
      <rPr>
        <vertAlign val="superscript"/>
        <sz val="11"/>
        <color theme="1"/>
        <rFont val="Calibri"/>
        <family val="2"/>
        <scheme val="minor"/>
      </rPr>
      <t>a</t>
    </r>
  </si>
  <si>
    <r>
      <rPr>
        <sz val="11"/>
        <color theme="1"/>
        <rFont val="Calibri"/>
        <family val="2"/>
        <scheme val="minor"/>
      </rPr>
      <t>Mean km</t>
    </r>
    <r>
      <rPr>
        <vertAlign val="superscript"/>
        <sz val="13"/>
        <color theme="1"/>
        <rFont val="Calibri"/>
        <family val="2"/>
        <scheme val="minor"/>
      </rPr>
      <t>a</t>
    </r>
  </si>
  <si>
    <r>
      <rPr>
        <vertAlign val="superscript"/>
        <sz val="13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per person per year. Figures may not add due to rounding.</t>
    </r>
  </si>
  <si>
    <r>
      <t>Mean km</t>
    </r>
    <r>
      <rPr>
        <vertAlign val="superscript"/>
        <sz val="10"/>
        <color theme="1"/>
        <rFont val="Calibri"/>
        <family val="2"/>
        <scheme val="minor"/>
      </rPr>
      <t>a</t>
    </r>
  </si>
  <si>
    <t>Rate Ratio (vs 2007-09)</t>
  </si>
  <si>
    <t>0.5-1.5</t>
  </si>
  <si>
    <t>0.4-1.11</t>
  </si>
  <si>
    <t>0.63-3.3</t>
  </si>
  <si>
    <t>0.45-0.81</t>
  </si>
  <si>
    <t>0.41-0.79</t>
  </si>
  <si>
    <t>0.48-1.18</t>
  </si>
  <si>
    <t>0.54-0.78</t>
  </si>
  <si>
    <t>0.32-5.1</t>
  </si>
  <si>
    <t>0.12-2.09</t>
  </si>
  <si>
    <t>0.48-1.45</t>
  </si>
  <si>
    <t>0.27-1.49</t>
  </si>
  <si>
    <t>0.61-18.1</t>
  </si>
  <si>
    <t>0.55-1.25</t>
  </si>
  <si>
    <t>0.41-1.15</t>
  </si>
  <si>
    <t>0.6-3.12</t>
  </si>
  <si>
    <t>0.46-0.84</t>
  </si>
  <si>
    <t>0.46-0.88</t>
  </si>
  <si>
    <t>0.46-1.12</t>
  </si>
  <si>
    <t>0.58-0.83</t>
  </si>
  <si>
    <t>0.34-5.41</t>
  </si>
  <si>
    <t>0.11-1.91</t>
  </si>
  <si>
    <t>0.49-1.47</t>
  </si>
  <si>
    <t>0.28-1.55</t>
  </si>
  <si>
    <t>0.69-20.57</t>
  </si>
  <si>
    <t>0.58-1.31</t>
  </si>
  <si>
    <t>0.59-0.87</t>
  </si>
  <si>
    <t>0.61-0.75</t>
  </si>
  <si>
    <t>0.58-0.85</t>
  </si>
  <si>
    <t>0.92-1.37</t>
  </si>
  <si>
    <t>0.67-0.78</t>
  </si>
  <si>
    <t>0.49-1.03</t>
  </si>
  <si>
    <t>0.56-0.84</t>
  </si>
  <si>
    <t>0.59-1.05</t>
  </si>
  <si>
    <t>0.41-0.8</t>
  </si>
  <si>
    <t>0.6-0.78</t>
  </si>
  <si>
    <t>0.58-0.86</t>
  </si>
  <si>
    <t>0.48-1.02</t>
  </si>
  <si>
    <t>0.57-0.84</t>
  </si>
  <si>
    <t>0.61-1.08</t>
  </si>
  <si>
    <t>0.4-0.78</t>
  </si>
  <si>
    <t>0.6-0.79</t>
  </si>
  <si>
    <t>0.39-0.78</t>
  </si>
  <si>
    <t>0.36-0.8</t>
  </si>
  <si>
    <t>0.58-0.8</t>
  </si>
  <si>
    <t>0.69-0.99</t>
  </si>
  <si>
    <t>0.65-0.88</t>
  </si>
  <si>
    <t>0.65-0.78</t>
  </si>
  <si>
    <t>0.25-0.64</t>
  </si>
  <si>
    <t>0.4-1.45</t>
  </si>
  <si>
    <t>0.45-0.82</t>
  </si>
  <si>
    <t>0.6-1.15</t>
  </si>
  <si>
    <t>0.71-0.98</t>
  </si>
  <si>
    <t>0.63-0.8</t>
  </si>
  <si>
    <t>0.38-0.76</t>
  </si>
  <si>
    <t>0.35-0.8</t>
  </si>
  <si>
    <t>0.56-0.77</t>
  </si>
  <si>
    <t>0.7-1.01</t>
  </si>
  <si>
    <t>0.64-0.86</t>
  </si>
  <si>
    <t>0.64-0.77</t>
  </si>
  <si>
    <t>0.24-0.63</t>
  </si>
  <si>
    <t>0.44-0.8</t>
  </si>
  <si>
    <t>0.59-1.13</t>
  </si>
  <si>
    <t>0.72-0.99</t>
  </si>
  <si>
    <t>0.62-0.79</t>
  </si>
  <si>
    <t>Rate Ratio (vs 17-20)</t>
  </si>
  <si>
    <t>0.9-2.34</t>
  </si>
  <si>
    <t>0.63-2.06</t>
  </si>
  <si>
    <t>0.39-1.16</t>
  </si>
  <si>
    <t>0.41-1.23</t>
  </si>
  <si>
    <t>0.5-1.41</t>
  </si>
  <si>
    <t>0.44-1.21</t>
  </si>
  <si>
    <t>0.36-1.08</t>
  </si>
  <si>
    <t>0.55-1.6</t>
  </si>
  <si>
    <t>1.16-3.08</t>
  </si>
  <si>
    <t>1.09-3.11</t>
  </si>
  <si>
    <t>0.96-3.13</t>
  </si>
  <si>
    <t>2.11-6.42</t>
  </si>
  <si>
    <t>5.79-17.6</t>
  </si>
  <si>
    <t>5.53-19.39</t>
  </si>
  <si>
    <t>3.25-16.23</t>
  </si>
  <si>
    <t>0.12-0.84</t>
  </si>
  <si>
    <t>0.09-1.04</t>
  </si>
  <si>
    <t>0.13-0.84</t>
  </si>
  <si>
    <t>0.18-1.11</t>
  </si>
  <si>
    <t>0.09-0.75</t>
  </si>
  <si>
    <t>0.17-1.05</t>
  </si>
  <si>
    <t>0.18-1.17</t>
  </si>
  <si>
    <t>0.16-1.16</t>
  </si>
  <si>
    <t>0.08-0.92</t>
  </si>
  <si>
    <t>0.12-1.31</t>
  </si>
  <si>
    <t>0.32-2.97</t>
  </si>
  <si>
    <t>0.21-4.75</t>
  </si>
  <si>
    <t>0.07-4.61</t>
  </si>
  <si>
    <t>0.6-38.49</t>
  </si>
  <si>
    <t>0.78-17.32</t>
  </si>
  <si>
    <t>0.37-0.49</t>
  </si>
  <si>
    <t>0.16-0.22</t>
  </si>
  <si>
    <t>0.11-0.14</t>
  </si>
  <si>
    <t>0.06-0.09</t>
  </si>
  <si>
    <t>0.09-0.14</t>
  </si>
  <si>
    <t>0.18-0.28</t>
  </si>
  <si>
    <t>0.42-0.65</t>
  </si>
  <si>
    <t>0.29-0.51</t>
  </si>
  <si>
    <t>0.08-0.16</t>
  </si>
  <si>
    <t>0.09-0.16</t>
  </si>
  <si>
    <t>0.11-0.21</t>
  </si>
  <si>
    <t>0.1-0.19</t>
  </si>
  <si>
    <t>0.11-0.23</t>
  </si>
  <si>
    <t>0.17-0.33</t>
  </si>
  <si>
    <t>0.19-0.4</t>
  </si>
  <si>
    <t>0.32-0.68</t>
  </si>
  <si>
    <t>0.63-1.29</t>
  </si>
  <si>
    <t>1.38-2.8</t>
  </si>
  <si>
    <t>1.99-4.79</t>
  </si>
  <si>
    <t>0.3-0.5</t>
  </si>
  <si>
    <t>0.68-1.18</t>
  </si>
  <si>
    <t>0.6-1.05</t>
  </si>
  <si>
    <t>0.67-1.16</t>
  </si>
  <si>
    <t>0.75-1.29</t>
  </si>
  <si>
    <t>0.68-1.2</t>
  </si>
  <si>
    <t>1.03-1.73</t>
  </si>
  <si>
    <t>1.09-1.83</t>
  </si>
  <si>
    <t>0.99-1.7</t>
  </si>
  <si>
    <t>1.05-1.77</t>
  </si>
  <si>
    <t>1.3-2.2</t>
  </si>
  <si>
    <t>1.99-3.33</t>
  </si>
  <si>
    <t>4.31-6.99</t>
  </si>
  <si>
    <t>8.24-13.3</t>
  </si>
  <si>
    <t>16.72-26.73</t>
  </si>
  <si>
    <t>0.43-0.93</t>
  </si>
  <si>
    <t>0.35-0.99</t>
  </si>
  <si>
    <t>0.32-0.88</t>
  </si>
  <si>
    <t>0.47-1.16</t>
  </si>
  <si>
    <t>0.49-1.27</t>
  </si>
  <si>
    <t>0.67-1.68</t>
  </si>
  <si>
    <t>0.83-1.99</t>
  </si>
  <si>
    <t>1.07-2.58</t>
  </si>
  <si>
    <t>2.78-6.09</t>
  </si>
  <si>
    <t>8.18-16.73</t>
  </si>
  <si>
    <t>17.15-34.62</t>
  </si>
  <si>
    <t>35.12-69.58</t>
  </si>
  <si>
    <t>0.7-1.83</t>
  </si>
  <si>
    <t>0.65-2.13</t>
  </si>
  <si>
    <t>0.47-1.4</t>
  </si>
  <si>
    <t>0.58-1.64</t>
  </si>
  <si>
    <t>0.59-1.64</t>
  </si>
  <si>
    <t>0.46-1.35</t>
  </si>
  <si>
    <t>0.67-1.93</t>
  </si>
  <si>
    <t>1.35-3.59</t>
  </si>
  <si>
    <t>1.24-3.56</t>
  </si>
  <si>
    <t>0.97-3.18</t>
  </si>
  <si>
    <t>2.15-6.54</t>
  </si>
  <si>
    <t>4.7-14.28</t>
  </si>
  <si>
    <t>4.98-17.44</t>
  </si>
  <si>
    <t>3.36-16.8</t>
  </si>
  <si>
    <t>0.09-0.64</t>
  </si>
  <si>
    <t>0.1-1.12</t>
  </si>
  <si>
    <t>0.15-1.01</t>
  </si>
  <si>
    <t>0.22-1.36</t>
  </si>
  <si>
    <t>0.11-0.88</t>
  </si>
  <si>
    <t>0.17-1.18</t>
  </si>
  <si>
    <t>0.08-0.9</t>
  </si>
  <si>
    <t>0.11-1.24</t>
  </si>
  <si>
    <t>0.32-3.04</t>
  </si>
  <si>
    <t>0.06-3.72</t>
  </si>
  <si>
    <t>0.28-18.09</t>
  </si>
  <si>
    <t>0.73-16.25</t>
  </si>
  <si>
    <t>0.41-0.54</t>
  </si>
  <si>
    <t>0.19-0.25</t>
  </si>
  <si>
    <t>0.12-0.17</t>
  </si>
  <si>
    <t>0.08-0.11</t>
  </si>
  <si>
    <t>0.05-0.08</t>
  </si>
  <si>
    <t>0.08-0.13</t>
  </si>
  <si>
    <t>0.16-0.24</t>
  </si>
  <si>
    <t>0.35-0.53</t>
  </si>
  <si>
    <t>0.77-1.18</t>
  </si>
  <si>
    <t>0.31-0.54</t>
  </si>
  <si>
    <t>0.18-0.31</t>
  </si>
  <si>
    <t>0.17-0.32</t>
  </si>
  <si>
    <t>0.17-0.37</t>
  </si>
  <si>
    <t>0.28-0.59</t>
  </si>
  <si>
    <t>0.52-1.06</t>
  </si>
  <si>
    <t>1.03-2.07</t>
  </si>
  <si>
    <t>1.31-3.15</t>
  </si>
  <si>
    <t>0.27-0.44</t>
  </si>
  <si>
    <t>0.66-1.15</t>
  </si>
  <si>
    <t>0.72-1.24</t>
  </si>
  <si>
    <t>0.65-1.14</t>
  </si>
  <si>
    <t>0.99-1.66</t>
  </si>
  <si>
    <t>0.91-1.56</t>
  </si>
  <si>
    <t>0.93-1.57</t>
  </si>
  <si>
    <t>1.17-1.99</t>
  </si>
  <si>
    <t>1.62-2.71</t>
  </si>
  <si>
    <t>3.49-5.67</t>
  </si>
  <si>
    <t>6.5-10.51</t>
  </si>
  <si>
    <t>12.63-20.19</t>
  </si>
  <si>
    <t>0.34-0.95</t>
  </si>
  <si>
    <t>0.29-0.79</t>
  </si>
  <si>
    <t>0.31-0.84</t>
  </si>
  <si>
    <t>0.45-1.12</t>
  </si>
  <si>
    <t>0.66-1.56</t>
  </si>
  <si>
    <t>0.46-1.19</t>
  </si>
  <si>
    <t>0.61-1.51</t>
  </si>
  <si>
    <t>0.75-1.81</t>
  </si>
  <si>
    <t>0.94-2.28</t>
  </si>
  <si>
    <t>6.42-13.13</t>
  </si>
  <si>
    <t>13.09-26.42</t>
  </si>
  <si>
    <t>24.41-48.36</t>
  </si>
  <si>
    <t>Rate Ratio (vs females)</t>
  </si>
  <si>
    <t>1.12-4.88</t>
  </si>
  <si>
    <t>0.23-1.14</t>
  </si>
  <si>
    <t>0.64-5.4</t>
  </si>
  <si>
    <t>0.5-2.23</t>
  </si>
  <si>
    <t>0.69-3.87</t>
  </si>
  <si>
    <t>0.45-1.71</t>
  </si>
  <si>
    <t>0.34-1.41</t>
  </si>
  <si>
    <t>0.51-2.38</t>
  </si>
  <si>
    <t>1.25-9.53</t>
  </si>
  <si>
    <t>0.84-6.69</t>
  </si>
  <si>
    <t>0.34-2.42</t>
  </si>
  <si>
    <t>0.44-7.84</t>
  </si>
  <si>
    <t>0.15-8.75</t>
  </si>
  <si>
    <t>0.21-4.61</t>
  </si>
  <si>
    <t>1.13-1.76</t>
  </si>
  <si>
    <t>2.68-4.03</t>
  </si>
  <si>
    <t>2.89-4.65</t>
  </si>
  <si>
    <t>2.17-3.57</t>
  </si>
  <si>
    <t>1.76-3.07</t>
  </si>
  <si>
    <t>1.71-3.17</t>
  </si>
  <si>
    <t>1.22-2.22</t>
  </si>
  <si>
    <t>0.93-1.63</t>
  </si>
  <si>
    <t>1.09-2.06</t>
  </si>
  <si>
    <t>0.55-1.07</t>
  </si>
  <si>
    <t>0.51-1.13</t>
  </si>
  <si>
    <t>0.57-1.17</t>
  </si>
  <si>
    <t>0.61-1.25</t>
  </si>
  <si>
    <t>0.85-2.07</t>
  </si>
  <si>
    <t>1.24-2.11</t>
  </si>
  <si>
    <t>1.81-3.81</t>
  </si>
  <si>
    <t>2.53-6.29</t>
  </si>
  <si>
    <t>2.77-6.72</t>
  </si>
  <si>
    <t>3.06-7.36</t>
  </si>
  <si>
    <t>3.16-7.46</t>
  </si>
  <si>
    <t>2.2-4.72</t>
  </si>
  <si>
    <t>2.34-4.57</t>
  </si>
  <si>
    <t>3.17-7</t>
  </si>
  <si>
    <t>2.21-4.7</t>
  </si>
  <si>
    <t>1.97-3.97</t>
  </si>
  <si>
    <t>1.88-3.82</t>
  </si>
  <si>
    <t>1.23-2.19</t>
  </si>
  <si>
    <t>0.99-1.54</t>
  </si>
  <si>
    <t>0.92-1.39</t>
  </si>
  <si>
    <t>0.94-1.35</t>
  </si>
  <si>
    <t>1.87-2.17</t>
  </si>
  <si>
    <t>1.38-6.03</t>
  </si>
  <si>
    <t>0.27-1.37</t>
  </si>
  <si>
    <t>0.74-6.24</t>
  </si>
  <si>
    <t>0.6-2.68</t>
  </si>
  <si>
    <t>0.48-1.94</t>
  </si>
  <si>
    <t>0.82-4.64</t>
  </si>
  <si>
    <t>0.61-2.32</t>
  </si>
  <si>
    <t>1.79-13.7</t>
  </si>
  <si>
    <t>1.23-9.74</t>
  </si>
  <si>
    <t>0.41-2.87</t>
  </si>
  <si>
    <t>0.59-10.48</t>
  </si>
  <si>
    <t>1.46-79.18</t>
  </si>
  <si>
    <t>0.33-18.86</t>
  </si>
  <si>
    <t>0.28-6.3</t>
  </si>
  <si>
    <t>1.45-2.26</t>
  </si>
  <si>
    <t>2.84-4.27</t>
  </si>
  <si>
    <t>3.18-5.12</t>
  </si>
  <si>
    <t>2.47-4.07</t>
  </si>
  <si>
    <t>2.1-3.67</t>
  </si>
  <si>
    <t>2.12-3.94</t>
  </si>
  <si>
    <t>1.56-2.83</t>
  </si>
  <si>
    <t>1.16-2.03</t>
  </si>
  <si>
    <t>1.33-2.52</t>
  </si>
  <si>
    <t>0.86-1.73</t>
  </si>
  <si>
    <t>0.69-1.32</t>
  </si>
  <si>
    <t>0.69-1.51</t>
  </si>
  <si>
    <t>0.61-1.34</t>
  </si>
  <si>
    <t>0.64-1.34</t>
  </si>
  <si>
    <t>0.71-1.46</t>
  </si>
  <si>
    <t>1.05-2.55</t>
  </si>
  <si>
    <t>1.95-2.27</t>
  </si>
  <si>
    <t>1.25-2.13</t>
  </si>
  <si>
    <t>2.76-6.85</t>
  </si>
  <si>
    <t>3.23-7.78</t>
  </si>
  <si>
    <t>3.33-7.86</t>
  </si>
  <si>
    <t>2.27-4.86</t>
  </si>
  <si>
    <t>2.49-4.85</t>
  </si>
  <si>
    <t>3.31-7.33</t>
  </si>
  <si>
    <t>2.35-5.01</t>
  </si>
  <si>
    <t>2.02-4.07</t>
  </si>
  <si>
    <t>2.02-4.11</t>
  </si>
  <si>
    <t>1.29-2.28</t>
  </si>
  <si>
    <t>1.07-1.67</t>
  </si>
  <si>
    <t>1.07-1.54</t>
  </si>
  <si>
    <t>1.95-2.25</t>
  </si>
  <si>
    <t>95% CI</t>
  </si>
  <si>
    <t>Cycle vs drive</t>
  </si>
  <si>
    <t>Rate Ratio (vs drive)</t>
  </si>
  <si>
    <t>Cycle vs walk</t>
  </si>
  <si>
    <t>Rate Ratio (vs walk)</t>
  </si>
  <si>
    <t>0.76-1.75</t>
  </si>
  <si>
    <t>1.98-4.77</t>
  </si>
  <si>
    <t>2.78-5.96</t>
  </si>
  <si>
    <t>4.48-9.81</t>
  </si>
  <si>
    <t>8.35-17.04</t>
  </si>
  <si>
    <t>10.2-20.27</t>
  </si>
  <si>
    <t>8.51-18.58</t>
  </si>
  <si>
    <t>12.21-25.99</t>
  </si>
  <si>
    <t>32.21-62.69</t>
  </si>
  <si>
    <t>25.57-54.91</t>
  </si>
  <si>
    <t>17.12-44.46</t>
  </si>
  <si>
    <t>25.22-60.1</t>
  </si>
  <si>
    <t>34.07-79.52</t>
  </si>
  <si>
    <t>13.66-38.01</t>
  </si>
  <si>
    <t>3.28-13.82</t>
  </si>
  <si>
    <t>9.88-11.97</t>
  </si>
  <si>
    <t>1.85-3.35</t>
  </si>
  <si>
    <t>0.43-1.05</t>
  </si>
  <si>
    <t>0.53-1.37</t>
  </si>
  <si>
    <t>0.38-0.87</t>
  </si>
  <si>
    <t>0.35-0.82</t>
  </si>
  <si>
    <t>0.39-0.83</t>
  </si>
  <si>
    <t>0.37-0.78</t>
  </si>
  <si>
    <t>0.21-0.47</t>
  </si>
  <si>
    <t>0.3-0.65</t>
  </si>
  <si>
    <t>0.7-1.35</t>
  </si>
  <si>
    <t>0.62-1.32</t>
  </si>
  <si>
    <t>0.43-1.09</t>
  </si>
  <si>
    <t>0.63-1.45</t>
  </si>
  <si>
    <t>0.82-1.85</t>
  </si>
  <si>
    <t>0.4-1.09</t>
  </si>
  <si>
    <t>0.11-0.47</t>
  </si>
  <si>
    <t>0.54-0.66</t>
  </si>
  <si>
    <t>0.84-3.56</t>
  </si>
  <si>
    <t>1.61-7.42</t>
  </si>
  <si>
    <t>0.63-5.3</t>
  </si>
  <si>
    <t>1.09-4.99</t>
  </si>
  <si>
    <t>1.55-6.39</t>
  </si>
  <si>
    <t>0.7-4.12</t>
  </si>
  <si>
    <t>0.76-2.96</t>
  </si>
  <si>
    <t>0.88-4.16</t>
  </si>
  <si>
    <t>0.32-2.55</t>
  </si>
  <si>
    <t>0.38-2.96</t>
  </si>
  <si>
    <t>0.21-3.45</t>
  </si>
  <si>
    <t>0.02-1.23</t>
  </si>
  <si>
    <t>0.09-4.59</t>
  </si>
  <si>
    <t>0.07-1.06</t>
  </si>
  <si>
    <t>0.69-1.05</t>
  </si>
  <si>
    <t>0.24-0.56</t>
  </si>
  <si>
    <t>0.59-1.43</t>
  </si>
  <si>
    <t>0.94-2.02</t>
  </si>
  <si>
    <t>1.52-3.33</t>
  </si>
  <si>
    <t>2.67-5.44</t>
  </si>
  <si>
    <t>3.72-7.4</t>
  </si>
  <si>
    <t>2.9-6.33</t>
  </si>
  <si>
    <t>4.01-8.53</t>
  </si>
  <si>
    <t>10.52-20.48</t>
  </si>
  <si>
    <t>8.39-18.01</t>
  </si>
  <si>
    <t>5.37-13.95</t>
  </si>
  <si>
    <t>8.5-20.25</t>
  </si>
  <si>
    <t>9.98-23.3</t>
  </si>
  <si>
    <t>4.78-13.32</t>
  </si>
  <si>
    <t>1.41-5.93</t>
  </si>
  <si>
    <t>3.15-3.81</t>
  </si>
  <si>
    <t>1.02-4.27</t>
  </si>
  <si>
    <t>0.64-4.73</t>
  </si>
  <si>
    <t>1.73-6.89</t>
  </si>
  <si>
    <t>3.41-12.26</t>
  </si>
  <si>
    <t>2.42-13.13</t>
  </si>
  <si>
    <t>4.87-17.6</t>
  </si>
  <si>
    <t>3.66-13.74</t>
  </si>
  <si>
    <t>3.23-14.35</t>
  </si>
  <si>
    <t>1.3-10.06</t>
  </si>
  <si>
    <t>1.22-9.33</t>
  </si>
  <si>
    <t>3.19-20.79</t>
  </si>
  <si>
    <t>1.14-19.72</t>
  </si>
  <si>
    <t>0.18-9.58</t>
  </si>
  <si>
    <t>0.45-23.52</t>
  </si>
  <si>
    <t>0.84-14.99</t>
  </si>
  <si>
    <t>3.25-4.98</t>
  </si>
  <si>
    <t>4.28-7.74</t>
  </si>
  <si>
    <t>1.11-2.74</t>
  </si>
  <si>
    <t>1.43-3.68</t>
  </si>
  <si>
    <t>1.19-2.74</t>
  </si>
  <si>
    <t>1.13-2.62</t>
  </si>
  <si>
    <t>1.23-2.62</t>
  </si>
  <si>
    <t>1.38-2.88</t>
  </si>
  <si>
    <t>0.72-1.58</t>
  </si>
  <si>
    <t>1.03-2.21</t>
  </si>
  <si>
    <t>2.32-4.48</t>
  </si>
  <si>
    <t>2.08-4.42</t>
  </si>
  <si>
    <t>1.26-3.19</t>
  </si>
  <si>
    <t>2.06-4.72</t>
  </si>
  <si>
    <t>2.14-4.81</t>
  </si>
  <si>
    <t>1.2-3.23</t>
  </si>
  <si>
    <t>0.4-1.66</t>
  </si>
  <si>
    <t>1.7-2.07</t>
  </si>
  <si>
    <t>1.58-6.71</t>
  </si>
  <si>
    <t>3.67-16.85</t>
  </si>
  <si>
    <t>1.61-13.45</t>
  </si>
  <si>
    <t>3-13.76</t>
  </si>
  <si>
    <t>4.4-18.18</t>
  </si>
  <si>
    <t>1.93-11.4</t>
  </si>
  <si>
    <t>2.84-10.91</t>
  </si>
  <si>
    <t>2.01-7.87</t>
  </si>
  <si>
    <t>2.17-10.32</t>
  </si>
  <si>
    <t>0.79-6.27</t>
  </si>
  <si>
    <t>2.11-13.49</t>
  </si>
  <si>
    <t>0.53-8.74</t>
  </si>
  <si>
    <t>0.06-2.85</t>
  </si>
  <si>
    <t>0.13-6.83</t>
  </si>
  <si>
    <t>0.2-3.17</t>
  </si>
  <si>
    <t>1.76-2.68</t>
  </si>
  <si>
    <t>0.07-0.10</t>
  </si>
  <si>
    <t>0.45-1.90</t>
  </si>
  <si>
    <t>0.73-3.40</t>
  </si>
  <si>
    <t>0.17-0.30</t>
  </si>
  <si>
    <t>0.29-0.80</t>
  </si>
  <si>
    <t>0.30-0.81</t>
  </si>
  <si>
    <t>0.70-1.64</t>
  </si>
  <si>
    <t>Shaun - either the rate ratios or the 95% CIs are wrong!</t>
  </si>
  <si>
    <t>0.80-5.10</t>
  </si>
  <si>
    <t>1.00-3.86</t>
  </si>
  <si>
    <t>0.05-0.21</t>
  </si>
  <si>
    <t>0.20-0.89</t>
  </si>
  <si>
    <t>0.04-0.39</t>
  </si>
  <si>
    <t>0.08-0.34</t>
  </si>
  <si>
    <t>0.12-0.44</t>
  </si>
  <si>
    <t>0.05-0.30</t>
  </si>
  <si>
    <t>0.11-0.41</t>
  </si>
  <si>
    <t>0.11-0.43</t>
  </si>
  <si>
    <t>0.09-0.40</t>
  </si>
  <si>
    <t>0.03-0.32</t>
  </si>
  <si>
    <t>0.05-0.43</t>
  </si>
  <si>
    <t>0.03-0.06</t>
  </si>
  <si>
    <t>0.05-0.09</t>
  </si>
  <si>
    <t>0.06-0.11</t>
  </si>
  <si>
    <t>0.15-0.25</t>
  </si>
  <si>
    <t>0.45-0.62</t>
  </si>
  <si>
    <t>0.92-1.25</t>
  </si>
  <si>
    <t>0.09-0.10</t>
  </si>
  <si>
    <t>0.18-0.42</t>
  </si>
  <si>
    <t>0.20-0.50</t>
  </si>
  <si>
    <t>0.15-0.32</t>
  </si>
  <si>
    <t>0.16-0.35</t>
  </si>
  <si>
    <t>0.19-0.37</t>
  </si>
  <si>
    <t>0.20-0.37</t>
  </si>
  <si>
    <t>0.15-0.31</t>
  </si>
  <si>
    <t>0.22-0.44</t>
  </si>
  <si>
    <t>0.46-0.80</t>
  </si>
  <si>
    <t>0.41-0.81</t>
  </si>
  <si>
    <t>0.30-0.75</t>
  </si>
  <si>
    <t>0.33-0.40</t>
  </si>
  <si>
    <t>0.24-0.40</t>
  </si>
  <si>
    <t>0.69-1.52</t>
  </si>
  <si>
    <t>0.90-4.11</t>
  </si>
  <si>
    <t>0.13-0.19</t>
  </si>
  <si>
    <t>0.10-0.15</t>
  </si>
  <si>
    <t>0.11-0.17</t>
  </si>
  <si>
    <t>0.17-0.24</t>
  </si>
  <si>
    <t>0.17-0.25</t>
  </si>
  <si>
    <t>0.16-0.23</t>
  </si>
  <si>
    <t>0.20-0.29</t>
  </si>
  <si>
    <t>0.28-0.40</t>
  </si>
  <si>
    <t>0.61-0.82</t>
  </si>
  <si>
    <t>0.19-0.20</t>
  </si>
  <si>
    <t>0.15-1.05</t>
  </si>
  <si>
    <t>0.05-1.51</t>
  </si>
  <si>
    <t>0.01-1.18</t>
  </si>
  <si>
    <t>0.03-5.73</t>
  </si>
  <si>
    <t>0.19-5.66</t>
  </si>
  <si>
    <t>0.90-7.00</t>
  </si>
  <si>
    <t>2.28-5.00</t>
  </si>
  <si>
    <t>0.40-0.85</t>
  </si>
  <si>
    <t>0.11-0.20</t>
  </si>
  <si>
    <t>0.20-4.34</t>
  </si>
  <si>
    <t>0.20-1.26</t>
  </si>
  <si>
    <t>0.20-1.31</t>
  </si>
  <si>
    <t>1.90-4.00</t>
  </si>
  <si>
    <t>1.00-1.51</t>
  </si>
  <si>
    <t>2.90-7.03</t>
  </si>
  <si>
    <t>1.01-1.70</t>
  </si>
  <si>
    <t>0.40-1.63</t>
  </si>
  <si>
    <t>1.20-65.12</t>
  </si>
  <si>
    <t>1.00-1.54</t>
  </si>
  <si>
    <t>1.62-1.90</t>
  </si>
  <si>
    <t>0.59-1.30</t>
  </si>
  <si>
    <t>0.70-1.41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</si>
</sst>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[&gt;0.5]#,##0;[&lt;-0.5]\-#,##0;\-"/>
    <numFmt numFmtId="165" formatCode="0.0"/>
    <numFmt numFmtId="166" formatCode="[=0]0;[&gt;0.5]#,##0;\-"/>
    <numFmt numFmtId="167" formatCode="#,##0,"/>
    <numFmt numFmtId="168" formatCode="#,##0.0"/>
    <numFmt numFmtId="169" formatCode="0.000"/>
    <numFmt numFmtId="170" formatCode="0.0%"/>
    <numFmt numFmtId="171" formatCode="0.000%"/>
    <numFmt numFmtId="172" formatCode="0.0000%"/>
    <numFmt numFmtId="173" formatCode="_-* #,##0_-;\-* #,##0_-;_-* &quot;-&quot;??_-;_-@_-"/>
    <numFmt numFmtId="174" formatCode="#,##0.0000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i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Georgia"/>
      <family val="1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Georgia"/>
      <family val="1"/>
    </font>
    <font>
      <sz val="10"/>
      <color theme="1"/>
      <name val="Georgia"/>
      <family val="1"/>
    </font>
    <font>
      <sz val="10"/>
      <name val="Georgi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Georgia"/>
      <family val="1"/>
    </font>
    <font>
      <b/>
      <sz val="9"/>
      <color theme="1"/>
      <name val="Georgia"/>
      <family val="1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AED2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D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2" fillId="0" borderId="0"/>
    <xf numFmtId="164" fontId="3" fillId="0" borderId="0">
      <alignment horizontal="left" vertical="center"/>
    </xf>
    <xf numFmtId="164" fontId="1" fillId="0" borderId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8" fillId="0" borderId="0" applyNumberFormat="0" applyFill="0" applyBorder="0" applyAlignment="0" applyProtection="0">
      <alignment vertical="top"/>
      <protection locked="0"/>
    </xf>
    <xf numFmtId="164" fontId="1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/>
    <xf numFmtId="3" fontId="5" fillId="0" borderId="0" xfId="0" applyNumberFormat="1" applyFont="1"/>
    <xf numFmtId="0" fontId="17" fillId="3" borderId="0" xfId="10" applyFont="1" applyFill="1" applyAlignment="1">
      <alignment horizontal="left"/>
    </xf>
    <xf numFmtId="0" fontId="16" fillId="3" borderId="0" xfId="10" applyFont="1" applyFill="1"/>
    <xf numFmtId="0" fontId="16" fillId="3" borderId="0" xfId="10" applyFill="1"/>
    <xf numFmtId="0" fontId="19" fillId="3" borderId="0" xfId="11" applyFont="1" applyFill="1" applyAlignment="1" applyProtection="1"/>
    <xf numFmtId="0" fontId="18" fillId="3" borderId="0" xfId="11" applyFont="1" applyFill="1" applyAlignment="1" applyProtection="1"/>
    <xf numFmtId="0" fontId="17" fillId="3" borderId="0" xfId="10" applyFont="1" applyFill="1" applyAlignment="1" applyProtection="1">
      <alignment horizontal="left"/>
    </xf>
    <xf numFmtId="164" fontId="20" fillId="3" borderId="0" xfId="12" applyFont="1" applyFill="1"/>
    <xf numFmtId="164" fontId="21" fillId="3" borderId="0" xfId="12" applyFont="1" applyFill="1"/>
    <xf numFmtId="164" fontId="16" fillId="3" borderId="5" xfId="12" applyFont="1" applyFill="1" applyBorder="1"/>
    <xf numFmtId="0" fontId="16" fillId="3" borderId="5" xfId="10" applyFill="1" applyBorder="1"/>
    <xf numFmtId="164" fontId="16" fillId="3" borderId="0" xfId="12" applyFont="1" applyFill="1" applyBorder="1"/>
    <xf numFmtId="0" fontId="16" fillId="3" borderId="0" xfId="10" applyFont="1" applyFill="1" applyBorder="1" applyAlignment="1">
      <alignment horizontal="center"/>
    </xf>
    <xf numFmtId="164" fontId="16" fillId="3" borderId="4" xfId="12" applyFont="1" applyFill="1" applyBorder="1" applyAlignment="1">
      <alignment horizontal="left"/>
    </xf>
    <xf numFmtId="0" fontId="16" fillId="3" borderId="7" xfId="1" applyFont="1" applyFill="1" applyBorder="1" applyAlignment="1">
      <alignment horizontal="right" wrapText="1"/>
    </xf>
    <xf numFmtId="0" fontId="22" fillId="3" borderId="7" xfId="1" applyFont="1" applyFill="1" applyBorder="1" applyAlignment="1">
      <alignment horizontal="right" wrapText="1"/>
    </xf>
    <xf numFmtId="0" fontId="22" fillId="3" borderId="4" xfId="1" applyFont="1" applyFill="1" applyBorder="1" applyAlignment="1">
      <alignment horizontal="right" wrapText="1"/>
    </xf>
    <xf numFmtId="0" fontId="16" fillId="3" borderId="4" xfId="10" applyFont="1" applyFill="1" applyBorder="1" applyAlignment="1">
      <alignment horizontal="right"/>
    </xf>
    <xf numFmtId="164" fontId="16" fillId="3" borderId="0" xfId="12" applyFont="1" applyFill="1" applyBorder="1" applyAlignment="1">
      <alignment horizontal="left"/>
    </xf>
    <xf numFmtId="164" fontId="16" fillId="3" borderId="0" xfId="12" applyFont="1" applyFill="1" applyBorder="1" applyAlignment="1">
      <alignment horizontal="right"/>
    </xf>
    <xf numFmtId="164" fontId="16" fillId="3" borderId="0" xfId="12" quotePrefix="1" applyFont="1" applyFill="1" applyBorder="1" applyAlignment="1">
      <alignment horizontal="right"/>
    </xf>
    <xf numFmtId="164" fontId="22" fillId="3" borderId="0" xfId="12" applyFont="1" applyFill="1"/>
    <xf numFmtId="166" fontId="16" fillId="3" borderId="0" xfId="12" applyNumberFormat="1" applyFont="1" applyFill="1"/>
    <xf numFmtId="164" fontId="16" fillId="3" borderId="0" xfId="12" applyFont="1" applyFill="1"/>
    <xf numFmtId="0" fontId="16" fillId="3" borderId="0" xfId="12" applyNumberFormat="1" applyFont="1" applyFill="1"/>
    <xf numFmtId="166" fontId="16" fillId="3" borderId="0" xfId="10" applyNumberFormat="1" applyFill="1"/>
    <xf numFmtId="166" fontId="22" fillId="3" borderId="0" xfId="10" applyNumberFormat="1" applyFont="1" applyFill="1"/>
    <xf numFmtId="3" fontId="16" fillId="3" borderId="0" xfId="10" applyNumberFormat="1" applyFill="1"/>
    <xf numFmtId="167" fontId="16" fillId="3" borderId="0" xfId="10" applyNumberFormat="1" applyFill="1"/>
    <xf numFmtId="0" fontId="16" fillId="3" borderId="0" xfId="1" applyFont="1" applyFill="1"/>
    <xf numFmtId="0" fontId="22" fillId="3" borderId="0" xfId="1" applyFont="1" applyFill="1"/>
    <xf numFmtId="3" fontId="22" fillId="3" borderId="0" xfId="10" applyNumberFormat="1" applyFont="1" applyFill="1"/>
    <xf numFmtId="167" fontId="22" fillId="3" borderId="0" xfId="10" applyNumberFormat="1" applyFont="1" applyFill="1"/>
    <xf numFmtId="0" fontId="16" fillId="3" borderId="4" xfId="1" applyFont="1" applyFill="1" applyBorder="1"/>
    <xf numFmtId="164" fontId="16" fillId="3" borderId="0" xfId="12" applyNumberFormat="1" applyFont="1" applyFill="1" applyBorder="1" applyAlignment="1">
      <alignment horizontal="left"/>
    </xf>
    <xf numFmtId="166" fontId="16" fillId="3" borderId="0" xfId="12" applyNumberFormat="1" applyFont="1" applyFill="1" applyBorder="1"/>
    <xf numFmtId="166" fontId="22" fillId="3" borderId="0" xfId="12" applyNumberFormat="1" applyFont="1" applyFill="1"/>
    <xf numFmtId="164" fontId="16" fillId="3" borderId="4" xfId="12" applyNumberFormat="1" applyFont="1" applyFill="1" applyBorder="1" applyAlignment="1">
      <alignment horizontal="left"/>
    </xf>
    <xf numFmtId="0" fontId="22" fillId="3" borderId="5" xfId="1" applyFont="1" applyFill="1" applyBorder="1"/>
    <xf numFmtId="166" fontId="22" fillId="3" borderId="5" xfId="12" applyNumberFormat="1" applyFont="1" applyFill="1" applyBorder="1"/>
    <xf numFmtId="3" fontId="22" fillId="3" borderId="5" xfId="10" applyNumberFormat="1" applyFont="1" applyFill="1" applyBorder="1"/>
    <xf numFmtId="167" fontId="22" fillId="3" borderId="5" xfId="10" applyNumberFormat="1" applyFont="1" applyFill="1" applyBorder="1"/>
    <xf numFmtId="166" fontId="16" fillId="3" borderId="0" xfId="10" applyNumberFormat="1" applyFont="1" applyFill="1"/>
    <xf numFmtId="0" fontId="16" fillId="3" borderId="0" xfId="1" quotePrefix="1" applyFont="1" applyFill="1"/>
    <xf numFmtId="0" fontId="16" fillId="3" borderId="0" xfId="1" applyFont="1" applyFill="1" applyAlignment="1">
      <alignment horizontal="right"/>
    </xf>
    <xf numFmtId="0" fontId="16" fillId="3" borderId="7" xfId="0" applyFont="1" applyFill="1" applyBorder="1" applyAlignment="1">
      <alignment horizontal="right" wrapText="1"/>
    </xf>
    <xf numFmtId="0" fontId="22" fillId="3" borderId="7" xfId="0" applyFont="1" applyFill="1" applyBorder="1" applyAlignment="1">
      <alignment horizontal="right" wrapText="1"/>
    </xf>
    <xf numFmtId="0" fontId="22" fillId="3" borderId="4" xfId="0" applyFont="1" applyFill="1" applyBorder="1" applyAlignment="1">
      <alignment horizontal="right" wrapText="1"/>
    </xf>
    <xf numFmtId="0" fontId="16" fillId="3" borderId="0" xfId="0" applyFont="1" applyFill="1"/>
    <xf numFmtId="0" fontId="22" fillId="3" borderId="0" xfId="0" applyFont="1" applyFill="1"/>
    <xf numFmtId="0" fontId="16" fillId="3" borderId="4" xfId="0" applyFont="1" applyFill="1" applyBorder="1"/>
    <xf numFmtId="0" fontId="22" fillId="3" borderId="5" xfId="0" applyFont="1" applyFill="1" applyBorder="1"/>
    <xf numFmtId="0" fontId="16" fillId="3" borderId="0" xfId="0" quotePrefix="1" applyFont="1" applyFill="1"/>
    <xf numFmtId="0" fontId="16" fillId="3" borderId="0" xfId="0" applyFont="1" applyFill="1" applyAlignment="1">
      <alignment horizontal="right"/>
    </xf>
    <xf numFmtId="0" fontId="17" fillId="3" borderId="0" xfId="10" applyFont="1" applyFill="1"/>
    <xf numFmtId="0" fontId="16" fillId="3" borderId="0" xfId="12" applyNumberFormat="1" applyFont="1" applyFill="1" applyAlignment="1">
      <alignment horizontal="left"/>
    </xf>
    <xf numFmtId="0" fontId="22" fillId="3" borderId="0" xfId="12" applyNumberFormat="1" applyFont="1" applyFill="1"/>
    <xf numFmtId="0" fontId="22" fillId="3" borderId="0" xfId="10" applyFont="1" applyFill="1"/>
    <xf numFmtId="164" fontId="16" fillId="3" borderId="4" xfId="12" applyFont="1" applyFill="1" applyBorder="1"/>
    <xf numFmtId="0" fontId="22" fillId="3" borderId="5" xfId="12" applyNumberFormat="1" applyFont="1" applyFill="1" applyBorder="1"/>
    <xf numFmtId="166" fontId="22" fillId="3" borderId="5" xfId="10" applyNumberFormat="1" applyFont="1" applyFill="1" applyBorder="1"/>
    <xf numFmtId="0" fontId="22" fillId="3" borderId="5" xfId="10" applyFont="1" applyFill="1" applyBorder="1"/>
    <xf numFmtId="2" fontId="16" fillId="3" borderId="0" xfId="10" applyNumberFormat="1" applyFill="1"/>
    <xf numFmtId="0" fontId="12" fillId="0" borderId="0" xfId="0" applyFont="1" applyFill="1" applyBorder="1"/>
    <xf numFmtId="0" fontId="0" fillId="0" borderId="0" xfId="0" applyFont="1" applyFill="1" applyBorder="1"/>
    <xf numFmtId="0" fontId="0" fillId="0" borderId="0" xfId="0" applyFont="1"/>
    <xf numFmtId="3" fontId="0" fillId="0" borderId="0" xfId="0" applyNumberFormat="1"/>
    <xf numFmtId="0" fontId="5" fillId="0" borderId="0" xfId="0" applyFont="1"/>
    <xf numFmtId="0" fontId="12" fillId="0" borderId="0" xfId="0" applyFont="1" applyFill="1" applyBorder="1" applyAlignment="1">
      <alignment horizontal="center"/>
    </xf>
    <xf numFmtId="165" fontId="5" fillId="0" borderId="0" xfId="0" applyNumberFormat="1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14" fillId="0" borderId="0" xfId="0" applyFont="1"/>
    <xf numFmtId="3" fontId="8" fillId="0" borderId="0" xfId="0" applyNumberFormat="1" applyFont="1"/>
    <xf numFmtId="0" fontId="13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vertical="center"/>
    </xf>
    <xf numFmtId="0" fontId="0" fillId="0" borderId="0" xfId="0"/>
    <xf numFmtId="0" fontId="12" fillId="0" borderId="0" xfId="0" applyFont="1"/>
    <xf numFmtId="0" fontId="15" fillId="0" borderId="0" xfId="0" applyFont="1"/>
    <xf numFmtId="9" fontId="16" fillId="3" borderId="0" xfId="13" applyFont="1" applyFill="1" applyBorder="1"/>
    <xf numFmtId="170" fontId="16" fillId="3" borderId="0" xfId="13" applyNumberFormat="1" applyFont="1" applyFill="1" applyBorder="1"/>
    <xf numFmtId="170" fontId="16" fillId="3" borderId="0" xfId="13" applyNumberFormat="1" applyFont="1" applyFill="1"/>
    <xf numFmtId="10" fontId="16" fillId="3" borderId="0" xfId="13" applyNumberFormat="1" applyFont="1" applyFill="1"/>
    <xf numFmtId="10" fontId="16" fillId="3" borderId="0" xfId="13" applyNumberFormat="1" applyFont="1" applyFill="1" applyBorder="1"/>
    <xf numFmtId="0" fontId="29" fillId="3" borderId="7" xfId="0" applyFont="1" applyFill="1" applyBorder="1" applyAlignment="1">
      <alignment horizontal="right" wrapText="1"/>
    </xf>
    <xf numFmtId="3" fontId="25" fillId="0" borderId="0" xfId="0" applyNumberFormat="1" applyFont="1"/>
    <xf numFmtId="0" fontId="16" fillId="3" borderId="0" xfId="10" applyFill="1" applyBorder="1"/>
    <xf numFmtId="0" fontId="16" fillId="3" borderId="0" xfId="10" applyFont="1" applyFill="1" applyBorder="1" applyAlignment="1">
      <alignment horizontal="right"/>
    </xf>
    <xf numFmtId="167" fontId="22" fillId="3" borderId="0" xfId="10" applyNumberFormat="1" applyFont="1" applyFill="1" applyBorder="1"/>
    <xf numFmtId="0" fontId="0" fillId="0" borderId="5" xfId="0" applyBorder="1"/>
    <xf numFmtId="0" fontId="11" fillId="0" borderId="7" xfId="0" applyFont="1" applyBorder="1" applyAlignment="1">
      <alignment horizontal="center"/>
    </xf>
    <xf numFmtId="0" fontId="25" fillId="0" borderId="0" xfId="0" applyFont="1" applyAlignment="1">
      <alignment horizontal="right"/>
    </xf>
    <xf numFmtId="171" fontId="0" fillId="0" borderId="0" xfId="13" applyNumberFormat="1" applyFont="1"/>
    <xf numFmtId="172" fontId="0" fillId="0" borderId="0" xfId="13" applyNumberFormat="1" applyFont="1"/>
    <xf numFmtId="0" fontId="0" fillId="0" borderId="0" xfId="0"/>
    <xf numFmtId="0" fontId="5" fillId="0" borderId="0" xfId="0" applyFont="1"/>
    <xf numFmtId="0" fontId="15" fillId="0" borderId="0" xfId="0" applyFont="1" applyFill="1" applyBorder="1"/>
    <xf numFmtId="0" fontId="5" fillId="0" borderId="0" xfId="0" applyFont="1" applyFill="1"/>
    <xf numFmtId="0" fontId="0" fillId="0" borderId="0" xfId="0" applyFont="1" applyFill="1"/>
    <xf numFmtId="0" fontId="24" fillId="0" borderId="0" xfId="0" applyFont="1" applyFill="1"/>
    <xf numFmtId="3" fontId="24" fillId="0" borderId="4" xfId="0" applyNumberFormat="1" applyFont="1" applyFill="1" applyBorder="1"/>
    <xf numFmtId="3" fontId="24" fillId="0" borderId="4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vertical="center" wrapText="1"/>
    </xf>
    <xf numFmtId="3" fontId="24" fillId="0" borderId="0" xfId="0" applyNumberFormat="1" applyFont="1" applyFill="1" applyAlignment="1">
      <alignment vertical="center" wrapText="1"/>
    </xf>
    <xf numFmtId="3" fontId="24" fillId="0" borderId="0" xfId="0" applyNumberFormat="1" applyFont="1" applyFill="1"/>
    <xf numFmtId="4" fontId="24" fillId="0" borderId="0" xfId="0" applyNumberFormat="1" applyFont="1" applyFill="1"/>
    <xf numFmtId="0" fontId="24" fillId="0" borderId="2" xfId="0" applyFont="1" applyFill="1" applyBorder="1"/>
    <xf numFmtId="3" fontId="24" fillId="0" borderId="2" xfId="0" applyNumberFormat="1" applyFont="1" applyFill="1" applyBorder="1"/>
    <xf numFmtId="0" fontId="24" fillId="0" borderId="3" xfId="0" applyFont="1" applyFill="1" applyBorder="1"/>
    <xf numFmtId="3" fontId="24" fillId="0" borderId="3" xfId="0" applyNumberFormat="1" applyFont="1" applyFill="1" applyBorder="1"/>
    <xf numFmtId="3" fontId="10" fillId="0" borderId="0" xfId="0" applyNumberFormat="1" applyFont="1"/>
    <xf numFmtId="3" fontId="9" fillId="0" borderId="0" xfId="0" applyNumberFormat="1" applyFont="1"/>
    <xf numFmtId="0" fontId="0" fillId="0" borderId="0" xfId="0"/>
    <xf numFmtId="0" fontId="24" fillId="0" borderId="1" xfId="0" applyFont="1" applyFill="1" applyBorder="1"/>
    <xf numFmtId="173" fontId="0" fillId="0" borderId="0" xfId="14" applyNumberFormat="1" applyFont="1"/>
    <xf numFmtId="0" fontId="6" fillId="0" borderId="0" xfId="0" applyFont="1" applyFill="1"/>
    <xf numFmtId="0" fontId="12" fillId="0" borderId="0" xfId="0" applyFont="1" applyAlignment="1">
      <alignment horizontal="left"/>
    </xf>
    <xf numFmtId="3" fontId="12" fillId="0" borderId="0" xfId="0" applyNumberFormat="1" applyFont="1"/>
    <xf numFmtId="4" fontId="0" fillId="0" borderId="0" xfId="0" applyNumberFormat="1" applyFont="1"/>
    <xf numFmtId="2" fontId="0" fillId="0" borderId="0" xfId="0" quotePrefix="1" applyNumberFormat="1" applyFont="1"/>
    <xf numFmtId="174" fontId="0" fillId="0" borderId="0" xfId="0" applyNumberFormat="1" applyFont="1"/>
    <xf numFmtId="169" fontId="0" fillId="0" borderId="0" xfId="0" applyNumberFormat="1" applyFont="1"/>
    <xf numFmtId="165" fontId="0" fillId="0" borderId="0" xfId="0" applyNumberFormat="1" applyFont="1"/>
    <xf numFmtId="169" fontId="0" fillId="0" borderId="0" xfId="0" quotePrefix="1" applyNumberFormat="1" applyFont="1"/>
    <xf numFmtId="165" fontId="0" fillId="0" borderId="0" xfId="0" quotePrefix="1" applyNumberFormat="1" applyFont="1"/>
    <xf numFmtId="0" fontId="5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ont="1" applyFill="1" applyBorder="1"/>
    <xf numFmtId="1" fontId="5" fillId="0" borderId="0" xfId="0" applyNumberFormat="1" applyFont="1" applyFill="1" applyBorder="1"/>
    <xf numFmtId="165" fontId="27" fillId="4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/>
    <xf numFmtId="0" fontId="15" fillId="4" borderId="0" xfId="0" applyFont="1" applyFill="1" applyBorder="1"/>
    <xf numFmtId="0" fontId="7" fillId="4" borderId="0" xfId="0" applyFont="1" applyFill="1" applyBorder="1" applyAlignment="1">
      <alignment horizontal="right"/>
    </xf>
    <xf numFmtId="3" fontId="0" fillId="4" borderId="0" xfId="0" applyNumberFormat="1" applyFont="1" applyFill="1" applyBorder="1"/>
    <xf numFmtId="3" fontId="27" fillId="4" borderId="0" xfId="0" applyNumberFormat="1" applyFont="1" applyFill="1" applyBorder="1"/>
    <xf numFmtId="3" fontId="5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center"/>
    </xf>
    <xf numFmtId="165" fontId="27" fillId="4" borderId="0" xfId="0" applyNumberFormat="1" applyFont="1" applyFill="1" applyBorder="1" applyAlignment="1">
      <alignment horizontal="center"/>
    </xf>
    <xf numFmtId="0" fontId="32" fillId="0" borderId="0" xfId="0" applyFont="1" applyAlignment="1"/>
    <xf numFmtId="1" fontId="0" fillId="0" borderId="0" xfId="0" applyNumberFormat="1" applyFont="1" applyFill="1" applyBorder="1"/>
    <xf numFmtId="3" fontId="0" fillId="0" borderId="0" xfId="0" applyNumberFormat="1" applyFont="1" applyFill="1" applyBorder="1"/>
    <xf numFmtId="0" fontId="13" fillId="0" borderId="0" xfId="0" applyFont="1" applyBorder="1" applyAlignment="1">
      <alignment vertical="center"/>
    </xf>
    <xf numFmtId="0" fontId="12" fillId="0" borderId="0" xfId="0" applyFont="1" applyBorder="1"/>
    <xf numFmtId="0" fontId="27" fillId="0" borderId="0" xfId="0" applyFont="1" applyFill="1" applyBorder="1"/>
    <xf numFmtId="0" fontId="5" fillId="4" borderId="0" xfId="0" applyFont="1" applyFill="1" applyBorder="1"/>
    <xf numFmtId="0" fontId="28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3" fontId="0" fillId="0" borderId="0" xfId="0" applyNumberFormat="1" applyFont="1"/>
    <xf numFmtId="3" fontId="27" fillId="4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/>
    <xf numFmtId="168" fontId="27" fillId="4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31" fillId="0" borderId="0" xfId="0" applyFont="1" applyFill="1"/>
    <xf numFmtId="0" fontId="5" fillId="5" borderId="8" xfId="0" applyFont="1" applyFill="1" applyBorder="1"/>
    <xf numFmtId="0" fontId="6" fillId="5" borderId="8" xfId="0" applyFont="1" applyFill="1" applyBorder="1" applyAlignment="1"/>
    <xf numFmtId="0" fontId="6" fillId="5" borderId="10" xfId="0" applyFont="1" applyFill="1" applyBorder="1" applyAlignment="1"/>
    <xf numFmtId="0" fontId="6" fillId="5" borderId="11" xfId="0" applyFont="1" applyFill="1" applyBorder="1" applyAlignme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5" borderId="8" xfId="0" applyFont="1" applyFill="1" applyBorder="1" applyAlignment="1">
      <alignment wrapText="1"/>
    </xf>
    <xf numFmtId="3" fontId="5" fillId="5" borderId="8" xfId="0" applyNumberFormat="1" applyFont="1" applyFill="1" applyBorder="1"/>
    <xf numFmtId="0" fontId="5" fillId="0" borderId="0" xfId="0" applyFont="1" applyBorder="1"/>
    <xf numFmtId="0" fontId="5" fillId="8" borderId="0" xfId="0" applyFont="1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2" fontId="7" fillId="8" borderId="0" xfId="0" applyNumberFormat="1" applyFont="1" applyFill="1" applyBorder="1" applyAlignment="1">
      <alignment horizontal="right"/>
    </xf>
    <xf numFmtId="0" fontId="7" fillId="8" borderId="0" xfId="0" applyFont="1" applyFill="1" applyBorder="1" applyAlignment="1">
      <alignment horizontal="right"/>
    </xf>
    <xf numFmtId="165" fontId="27" fillId="8" borderId="0" xfId="0" applyNumberFormat="1" applyFont="1" applyFill="1" applyBorder="1" applyAlignment="1">
      <alignment horizontal="center"/>
    </xf>
    <xf numFmtId="2" fontId="27" fillId="8" borderId="0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165" fontId="27" fillId="7" borderId="0" xfId="0" applyNumberFormat="1" applyFont="1" applyFill="1" applyBorder="1" applyAlignment="1">
      <alignment horizontal="center"/>
    </xf>
    <xf numFmtId="165" fontId="27" fillId="8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5" fillId="6" borderId="0" xfId="0" applyFont="1" applyFill="1" applyBorder="1"/>
    <xf numFmtId="0" fontId="31" fillId="6" borderId="0" xfId="0" applyFont="1" applyFill="1" applyBorder="1"/>
    <xf numFmtId="0" fontId="0" fillId="6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9" fontId="5" fillId="6" borderId="0" xfId="13" applyFont="1" applyFill="1" applyBorder="1"/>
    <xf numFmtId="0" fontId="27" fillId="6" borderId="0" xfId="0" applyFont="1" applyFill="1" applyBorder="1"/>
    <xf numFmtId="1" fontId="7" fillId="4" borderId="0" xfId="0" applyNumberFormat="1" applyFont="1" applyFill="1" applyBorder="1" applyAlignment="1">
      <alignment horizontal="right"/>
    </xf>
    <xf numFmtId="1" fontId="7" fillId="4" borderId="0" xfId="0" applyNumberFormat="1" applyFont="1" applyFill="1" applyBorder="1"/>
    <xf numFmtId="9" fontId="7" fillId="6" borderId="0" xfId="13" applyNumberFormat="1" applyFont="1" applyFill="1" applyBorder="1"/>
    <xf numFmtId="2" fontId="7" fillId="0" borderId="0" xfId="0" applyNumberFormat="1" applyFont="1" applyFill="1" applyBorder="1" applyAlignment="1">
      <alignment horizontal="right"/>
    </xf>
    <xf numFmtId="3" fontId="7" fillId="6" borderId="0" xfId="0" applyNumberFormat="1" applyFont="1" applyFill="1" applyBorder="1"/>
    <xf numFmtId="3" fontId="27" fillId="6" borderId="0" xfId="0" applyNumberFormat="1" applyFont="1" applyFill="1" applyBorder="1"/>
    <xf numFmtId="2" fontId="27" fillId="6" borderId="0" xfId="0" applyNumberFormat="1" applyFont="1" applyFill="1" applyBorder="1"/>
    <xf numFmtId="2" fontId="0" fillId="6" borderId="0" xfId="0" applyNumberFormat="1" applyFont="1" applyFill="1" applyBorder="1"/>
    <xf numFmtId="0" fontId="6" fillId="4" borderId="0" xfId="0" applyFont="1" applyFill="1" applyBorder="1"/>
    <xf numFmtId="165" fontId="13" fillId="4" borderId="0" xfId="0" applyNumberFormat="1" applyFont="1" applyFill="1" applyBorder="1" applyAlignment="1">
      <alignment horizontal="right"/>
    </xf>
    <xf numFmtId="3" fontId="13" fillId="6" borderId="0" xfId="0" applyNumberFormat="1" applyFont="1" applyFill="1" applyBorder="1"/>
    <xf numFmtId="165" fontId="13" fillId="4" borderId="0" xfId="0" applyNumberFormat="1" applyFont="1" applyFill="1" applyBorder="1"/>
    <xf numFmtId="165" fontId="13" fillId="9" borderId="0" xfId="0" applyNumberFormat="1" applyFont="1" applyFill="1" applyBorder="1"/>
    <xf numFmtId="3" fontId="28" fillId="6" borderId="0" xfId="0" applyNumberFormat="1" applyFont="1" applyFill="1" applyBorder="1"/>
    <xf numFmtId="0" fontId="12" fillId="6" borderId="0" xfId="0" applyFont="1" applyFill="1" applyBorder="1"/>
    <xf numFmtId="0" fontId="7" fillId="9" borderId="0" xfId="0" applyFont="1" applyFill="1" applyBorder="1" applyAlignment="1">
      <alignment horizontal="right"/>
    </xf>
    <xf numFmtId="2" fontId="7" fillId="9" borderId="0" xfId="0" applyNumberFormat="1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horizontal="right"/>
    </xf>
    <xf numFmtId="0" fontId="7" fillId="6" borderId="0" xfId="0" applyFont="1" applyFill="1" applyBorder="1"/>
    <xf numFmtId="165" fontId="7" fillId="4" borderId="0" xfId="0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165" fontId="7" fillId="4" borderId="0" xfId="0" applyNumberFormat="1" applyFont="1" applyFill="1" applyBorder="1"/>
    <xf numFmtId="3" fontId="7" fillId="4" borderId="0" xfId="0" applyNumberFormat="1" applyFont="1" applyFill="1" applyBorder="1"/>
    <xf numFmtId="168" fontId="7" fillId="4" borderId="0" xfId="0" applyNumberFormat="1" applyFont="1" applyFill="1" applyBorder="1"/>
    <xf numFmtId="4" fontId="7" fillId="0" borderId="0" xfId="0" applyNumberFormat="1" applyFont="1" applyFill="1" applyBorder="1" applyAlignment="1">
      <alignment horizontal="right"/>
    </xf>
    <xf numFmtId="0" fontId="6" fillId="7" borderId="0" xfId="0" applyFont="1" applyFill="1" applyBorder="1"/>
    <xf numFmtId="0" fontId="5" fillId="7" borderId="0" xfId="0" applyFont="1" applyFill="1" applyBorder="1"/>
    <xf numFmtId="0" fontId="13" fillId="7" borderId="0" xfId="0" quotePrefix="1" applyFont="1" applyFill="1" applyBorder="1" applyAlignment="1">
      <alignment horizontal="center"/>
    </xf>
    <xf numFmtId="165" fontId="13" fillId="7" borderId="0" xfId="0" applyNumberFormat="1" applyFont="1" applyFill="1" applyBorder="1" applyAlignment="1">
      <alignment horizontal="right"/>
    </xf>
    <xf numFmtId="0" fontId="6" fillId="6" borderId="0" xfId="0" applyFont="1" applyFill="1" applyBorder="1"/>
    <xf numFmtId="0" fontId="7" fillId="7" borderId="0" xfId="0" quotePrefix="1" applyFont="1" applyFill="1" applyBorder="1" applyAlignment="1">
      <alignment horizontal="center"/>
    </xf>
    <xf numFmtId="165" fontId="13" fillId="7" borderId="0" xfId="0" applyNumberFormat="1" applyFont="1" applyFill="1" applyBorder="1"/>
    <xf numFmtId="0" fontId="7" fillId="6" borderId="0" xfId="0" quotePrefix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32" fillId="0" borderId="0" xfId="0" applyFont="1" applyBorder="1" applyAlignment="1"/>
    <xf numFmtId="1" fontId="8" fillId="0" borderId="0" xfId="0" applyNumberFormat="1" applyFont="1" applyFill="1" applyBorder="1"/>
    <xf numFmtId="165" fontId="8" fillId="0" borderId="0" xfId="0" applyNumberFormat="1" applyFont="1" applyFill="1" applyBorder="1"/>
    <xf numFmtId="9" fontId="8" fillId="0" borderId="0" xfId="13" applyFont="1" applyFill="1" applyBorder="1"/>
    <xf numFmtId="9" fontId="0" fillId="6" borderId="0" xfId="13" applyFont="1" applyFill="1" applyBorder="1"/>
    <xf numFmtId="0" fontId="14" fillId="0" borderId="0" xfId="0" applyFont="1" applyFill="1" applyBorder="1"/>
    <xf numFmtId="0" fontId="14" fillId="6" borderId="0" xfId="0" applyFont="1" applyFill="1" applyBorder="1"/>
    <xf numFmtId="0" fontId="28" fillId="6" borderId="0" xfId="0" applyFont="1" applyFill="1" applyBorder="1"/>
    <xf numFmtId="0" fontId="13" fillId="4" borderId="0" xfId="0" applyFont="1" applyFill="1" applyBorder="1" applyAlignment="1">
      <alignment horizontal="center"/>
    </xf>
    <xf numFmtId="0" fontId="7" fillId="4" borderId="0" xfId="0" applyFont="1" applyFill="1" applyBorder="1"/>
    <xf numFmtId="165" fontId="5" fillId="4" borderId="0" xfId="0" applyNumberFormat="1" applyFont="1" applyFill="1" applyBorder="1"/>
    <xf numFmtId="2" fontId="6" fillId="0" borderId="0" xfId="0" applyNumberFormat="1" applyFont="1" applyBorder="1"/>
    <xf numFmtId="3" fontId="7" fillId="7" borderId="0" xfId="0" applyNumberFormat="1" applyFont="1" applyFill="1" applyBorder="1" applyAlignment="1">
      <alignment horizontal="right"/>
    </xf>
    <xf numFmtId="0" fontId="7" fillId="7" borderId="0" xfId="0" applyFont="1" applyFill="1" applyBorder="1"/>
    <xf numFmtId="3" fontId="7" fillId="7" borderId="0" xfId="0" applyNumberFormat="1" applyFont="1" applyFill="1" applyBorder="1"/>
    <xf numFmtId="168" fontId="7" fillId="0" borderId="0" xfId="0" applyNumberFormat="1" applyFont="1" applyFill="1" applyBorder="1" applyAlignment="1">
      <alignment horizontal="right"/>
    </xf>
    <xf numFmtId="0" fontId="13" fillId="6" borderId="0" xfId="0" quotePrefix="1" applyFont="1" applyFill="1" applyBorder="1" applyAlignment="1">
      <alignment horizontal="center"/>
    </xf>
    <xf numFmtId="2" fontId="13" fillId="6" borderId="0" xfId="0" quotePrefix="1" applyNumberFormat="1" applyFont="1" applyFill="1" applyBorder="1" applyAlignment="1">
      <alignment horizontal="right"/>
    </xf>
    <xf numFmtId="0" fontId="7" fillId="0" borderId="0" xfId="0" quotePrefix="1" applyFont="1" applyFill="1" applyBorder="1" applyAlignment="1">
      <alignment horizontal="center"/>
    </xf>
    <xf numFmtId="2" fontId="5" fillId="0" borderId="0" xfId="0" applyNumberFormat="1" applyFont="1" applyBorder="1"/>
    <xf numFmtId="0" fontId="5" fillId="5" borderId="0" xfId="0" applyFont="1" applyFill="1" applyBorder="1"/>
    <xf numFmtId="0" fontId="32" fillId="5" borderId="0" xfId="0" applyFont="1" applyFill="1" applyAlignment="1"/>
    <xf numFmtId="1" fontId="0" fillId="5" borderId="0" xfId="0" applyNumberFormat="1" applyFont="1" applyFill="1" applyBorder="1"/>
    <xf numFmtId="0" fontId="5" fillId="5" borderId="0" xfId="0" applyFont="1" applyFill="1" applyAlignment="1"/>
    <xf numFmtId="0" fontId="0" fillId="5" borderId="0" xfId="0" applyFont="1" applyFill="1" applyBorder="1"/>
    <xf numFmtId="165" fontId="0" fillId="5" borderId="0" xfId="0" applyNumberFormat="1" applyFont="1" applyFill="1" applyBorder="1"/>
    <xf numFmtId="0" fontId="6" fillId="5" borderId="0" xfId="0" applyFont="1" applyFill="1" applyBorder="1"/>
    <xf numFmtId="0" fontId="5" fillId="5" borderId="0" xfId="0" applyFont="1" applyFill="1" applyBorder="1" applyAlignment="1"/>
    <xf numFmtId="3" fontId="0" fillId="5" borderId="0" xfId="0" applyNumberFormat="1" applyFont="1" applyFill="1" applyBorder="1"/>
    <xf numFmtId="0" fontId="12" fillId="5" borderId="0" xfId="0" applyFont="1" applyFill="1" applyBorder="1"/>
    <xf numFmtId="2" fontId="0" fillId="5" borderId="0" xfId="0" applyNumberFormat="1" applyFont="1" applyFill="1" applyBorder="1"/>
    <xf numFmtId="1" fontId="0" fillId="5" borderId="0" xfId="0" applyNumberFormat="1" applyFont="1" applyFill="1" applyBorder="1" applyAlignment="1">
      <alignment horizontal="right"/>
    </xf>
    <xf numFmtId="3" fontId="0" fillId="5" borderId="0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textRotation="90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3" fontId="30" fillId="2" borderId="1" xfId="0" applyNumberFormat="1" applyFont="1" applyFill="1" applyBorder="1" applyAlignment="1">
      <alignment horizontal="left" vertical="top" wrapText="1"/>
    </xf>
    <xf numFmtId="3" fontId="30" fillId="2" borderId="3" xfId="0" applyNumberFormat="1" applyFont="1" applyFill="1" applyBorder="1" applyAlignment="1">
      <alignment horizontal="left" vertical="top" wrapText="1"/>
    </xf>
    <xf numFmtId="0" fontId="16" fillId="3" borderId="6" xfId="10" applyFont="1" applyFill="1" applyBorder="1" applyAlignment="1">
      <alignment horizontal="center"/>
    </xf>
    <xf numFmtId="0" fontId="16" fillId="3" borderId="4" xfId="10" applyFont="1" applyFill="1" applyBorder="1" applyAlignment="1">
      <alignment horizontal="center"/>
    </xf>
    <xf numFmtId="0" fontId="26" fillId="3" borderId="4" xfId="1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2" fontId="13" fillId="8" borderId="0" xfId="0" applyNumberFormat="1" applyFont="1" applyFill="1" applyBorder="1" applyAlignment="1">
      <alignment horizontal="right"/>
    </xf>
    <xf numFmtId="2" fontId="28" fillId="8" borderId="0" xfId="0" applyNumberFormat="1" applyFont="1" applyFill="1" applyBorder="1" applyAlignment="1">
      <alignment horizontal="right"/>
    </xf>
    <xf numFmtId="165" fontId="12" fillId="5" borderId="0" xfId="0" applyNumberFormat="1" applyFont="1" applyFill="1" applyBorder="1"/>
    <xf numFmtId="165" fontId="27" fillId="5" borderId="0" xfId="0" applyNumberFormat="1" applyFont="1" applyFill="1" applyBorder="1" applyAlignment="1">
      <alignment horizontal="right"/>
    </xf>
    <xf numFmtId="2" fontId="0" fillId="10" borderId="0" xfId="0" applyNumberFormat="1" applyFont="1" applyFill="1" applyBorder="1"/>
    <xf numFmtId="1" fontId="0" fillId="10" borderId="0" xfId="0" applyNumberFormat="1" applyFont="1" applyFill="1" applyBorder="1" applyAlignment="1">
      <alignment horizontal="right"/>
    </xf>
    <xf numFmtId="1" fontId="0" fillId="10" borderId="0" xfId="0" applyNumberFormat="1" applyFont="1" applyFill="1" applyBorder="1"/>
    <xf numFmtId="0" fontId="27" fillId="8" borderId="0" xfId="0" applyFont="1" applyFill="1" applyBorder="1" applyAlignment="1">
      <alignment horizontal="right"/>
    </xf>
  </cellXfs>
  <cellStyles count="15">
    <cellStyle name="Comma" xfId="14" builtinId="3"/>
    <cellStyle name="Heading" xfId="2"/>
    <cellStyle name="Hyperlink" xfId="11" builtinId="8"/>
    <cellStyle name="Normal" xfId="0" builtinId="0"/>
    <cellStyle name="Normal 2" xfId="1"/>
    <cellStyle name="Normal 3" xfId="6"/>
    <cellStyle name="Normal 3 2" xfId="8"/>
    <cellStyle name="Normal_121128_NTS0601London_P Stephenson_F (2)" xfId="10"/>
    <cellStyle name="Normal_3 Tables 2002" xfId="12"/>
    <cellStyle name="Percent" xfId="13" builtinId="5"/>
    <cellStyle name="Publication_style" xfId="3"/>
    <cellStyle name="Refdb standard" xfId="4"/>
    <cellStyle name="Refdb standard 2" xfId="7"/>
    <cellStyle name="Refdb standard 2 2" xfId="9"/>
    <cellStyle name="Source" xfId="5"/>
  </cellStyles>
  <dxfs count="0"/>
  <tableStyles count="0" defaultTableStyle="TableStyleMedium2" defaultPivotStyle="PivotStyleLight16"/>
  <colors>
    <mruColors>
      <color rgb="FFAED2D6"/>
      <color rgb="FF438086"/>
      <color rgb="FFDDFDFF"/>
      <color rgb="FFEBFFFF"/>
      <color rgb="FFC9FCFF"/>
      <color rgb="FFEFFEFF"/>
      <color rgb="FF0080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transport/series/national-travel-survey-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selection activeCell="J10" sqref="J10"/>
    </sheetView>
  </sheetViews>
  <sheetFormatPr defaultRowHeight="12.75" x14ac:dyDescent="0.2"/>
  <cols>
    <col min="1" max="1" width="4.85546875" style="99" customWidth="1"/>
    <col min="2" max="2" width="6.7109375" style="99" bestFit="1" customWidth="1"/>
    <col min="3" max="3" width="10.28515625" style="99" hidden="1" customWidth="1"/>
    <col min="4" max="4" width="34.5703125" style="99" customWidth="1"/>
    <col min="5" max="5" width="77.85546875" style="99" customWidth="1"/>
    <col min="6" max="6" width="70.42578125" style="99" customWidth="1"/>
    <col min="7" max="9" width="7.42578125" style="99" customWidth="1"/>
    <col min="10" max="16384" width="9.140625" style="99"/>
  </cols>
  <sheetData>
    <row r="1" spans="1:9" ht="12.75" customHeight="1" x14ac:dyDescent="0.2">
      <c r="A1" s="263" t="s">
        <v>2</v>
      </c>
      <c r="B1" s="263" t="s">
        <v>438</v>
      </c>
      <c r="C1" s="160"/>
      <c r="D1" s="265" t="s">
        <v>12</v>
      </c>
      <c r="E1" s="264" t="s">
        <v>429</v>
      </c>
      <c r="F1" s="264" t="s">
        <v>430</v>
      </c>
      <c r="G1" s="260" t="s">
        <v>457</v>
      </c>
      <c r="H1" s="261"/>
      <c r="I1" s="262"/>
    </row>
    <row r="2" spans="1:9" ht="13.5" customHeight="1" x14ac:dyDescent="0.2">
      <c r="A2" s="263"/>
      <c r="B2" s="263"/>
      <c r="C2" s="161" t="s">
        <v>11</v>
      </c>
      <c r="D2" s="266"/>
      <c r="E2" s="264"/>
      <c r="F2" s="264"/>
      <c r="G2" s="162" t="s">
        <v>0</v>
      </c>
      <c r="H2" s="163" t="s">
        <v>10</v>
      </c>
      <c r="I2" s="163" t="s">
        <v>67</v>
      </c>
    </row>
    <row r="3" spans="1:9" x14ac:dyDescent="0.2">
      <c r="A3" s="259" t="s">
        <v>13</v>
      </c>
      <c r="B3" s="164" t="s">
        <v>362</v>
      </c>
      <c r="C3" s="164" t="s">
        <v>13</v>
      </c>
      <c r="D3" s="164" t="s">
        <v>26</v>
      </c>
      <c r="E3" s="165" t="s">
        <v>15</v>
      </c>
      <c r="F3" s="165" t="s">
        <v>436</v>
      </c>
      <c r="G3" s="166">
        <v>0</v>
      </c>
      <c r="H3" s="166">
        <v>0</v>
      </c>
      <c r="I3" s="166">
        <v>0</v>
      </c>
    </row>
    <row r="4" spans="1:9" x14ac:dyDescent="0.2">
      <c r="A4" s="259"/>
      <c r="B4" s="164" t="s">
        <v>363</v>
      </c>
      <c r="C4" s="164" t="s">
        <v>13</v>
      </c>
      <c r="D4" s="164" t="s">
        <v>26</v>
      </c>
      <c r="E4" s="165" t="s">
        <v>17</v>
      </c>
      <c r="F4" s="165" t="s">
        <v>436</v>
      </c>
      <c r="G4" s="166">
        <v>0</v>
      </c>
      <c r="H4" s="166">
        <v>0</v>
      </c>
      <c r="I4" s="166">
        <v>0</v>
      </c>
    </row>
    <row r="5" spans="1:9" ht="15" customHeight="1" x14ac:dyDescent="0.2">
      <c r="A5" s="259"/>
      <c r="B5" s="164" t="s">
        <v>364</v>
      </c>
      <c r="C5" s="164" t="s">
        <v>13</v>
      </c>
      <c r="D5" s="164" t="s">
        <v>26</v>
      </c>
      <c r="E5" s="165" t="s">
        <v>18</v>
      </c>
      <c r="F5" s="165" t="s">
        <v>436</v>
      </c>
      <c r="G5" s="166">
        <v>0</v>
      </c>
      <c r="H5" s="166">
        <v>0</v>
      </c>
      <c r="I5" s="166">
        <v>0</v>
      </c>
    </row>
    <row r="6" spans="1:9" x14ac:dyDescent="0.2">
      <c r="A6" s="259"/>
      <c r="B6" s="164" t="s">
        <v>365</v>
      </c>
      <c r="C6" s="164" t="s">
        <v>13</v>
      </c>
      <c r="D6" s="164" t="s">
        <v>26</v>
      </c>
      <c r="E6" s="165" t="s">
        <v>19</v>
      </c>
      <c r="F6" s="165" t="s">
        <v>436</v>
      </c>
      <c r="G6" s="166">
        <v>0</v>
      </c>
      <c r="H6" s="166">
        <v>0</v>
      </c>
      <c r="I6" s="166">
        <v>0</v>
      </c>
    </row>
    <row r="7" spans="1:9" x14ac:dyDescent="0.2">
      <c r="A7" s="259"/>
      <c r="B7" s="164" t="s">
        <v>366</v>
      </c>
      <c r="C7" s="164" t="s">
        <v>13</v>
      </c>
      <c r="D7" s="164" t="s">
        <v>26</v>
      </c>
      <c r="E7" s="165" t="s">
        <v>20</v>
      </c>
      <c r="F7" s="165" t="s">
        <v>436</v>
      </c>
      <c r="G7" s="166">
        <v>0</v>
      </c>
      <c r="H7" s="166">
        <v>0</v>
      </c>
      <c r="I7" s="166">
        <v>0</v>
      </c>
    </row>
    <row r="8" spans="1:9" x14ac:dyDescent="0.2">
      <c r="A8" s="259"/>
      <c r="B8" s="164" t="s">
        <v>367</v>
      </c>
      <c r="C8" s="164" t="s">
        <v>13</v>
      </c>
      <c r="D8" s="164" t="s">
        <v>26</v>
      </c>
      <c r="E8" s="165" t="s">
        <v>21</v>
      </c>
      <c r="F8" s="165" t="s">
        <v>436</v>
      </c>
      <c r="G8" s="166">
        <v>0</v>
      </c>
      <c r="H8" s="166">
        <v>0</v>
      </c>
      <c r="I8" s="166">
        <v>0</v>
      </c>
    </row>
    <row r="9" spans="1:9" x14ac:dyDescent="0.2">
      <c r="A9" s="259"/>
      <c r="B9" s="164" t="s">
        <v>368</v>
      </c>
      <c r="C9" s="164" t="s">
        <v>13</v>
      </c>
      <c r="D9" s="164" t="s">
        <v>26</v>
      </c>
      <c r="E9" s="165" t="s">
        <v>24</v>
      </c>
      <c r="F9" s="165" t="s">
        <v>436</v>
      </c>
      <c r="G9" s="166">
        <v>0</v>
      </c>
      <c r="H9" s="166">
        <v>0</v>
      </c>
      <c r="I9" s="166">
        <v>0</v>
      </c>
    </row>
    <row r="10" spans="1:9" x14ac:dyDescent="0.2">
      <c r="A10" s="259"/>
      <c r="B10" s="164" t="s">
        <v>369</v>
      </c>
      <c r="C10" s="164" t="s">
        <v>13</v>
      </c>
      <c r="D10" s="164" t="s">
        <v>26</v>
      </c>
      <c r="E10" s="165" t="s">
        <v>25</v>
      </c>
      <c r="F10" s="165" t="s">
        <v>436</v>
      </c>
      <c r="G10" s="166">
        <v>0</v>
      </c>
      <c r="H10" s="166">
        <v>0</v>
      </c>
      <c r="I10" s="166">
        <v>0</v>
      </c>
    </row>
    <row r="11" spans="1:9" x14ac:dyDescent="0.2">
      <c r="A11" s="259"/>
      <c r="B11" s="164" t="s">
        <v>370</v>
      </c>
      <c r="C11" s="164" t="s">
        <v>13</v>
      </c>
      <c r="D11" s="164" t="s">
        <v>26</v>
      </c>
      <c r="E11" s="165" t="s">
        <v>22</v>
      </c>
      <c r="F11" s="165" t="s">
        <v>442</v>
      </c>
      <c r="G11" s="166">
        <v>0</v>
      </c>
      <c r="H11" s="166">
        <v>0</v>
      </c>
      <c r="I11" s="166">
        <v>0</v>
      </c>
    </row>
    <row r="12" spans="1:9" x14ac:dyDescent="0.2">
      <c r="A12" s="259"/>
      <c r="B12" s="164" t="s">
        <v>371</v>
      </c>
      <c r="C12" s="164" t="s">
        <v>13</v>
      </c>
      <c r="D12" s="164" t="s">
        <v>26</v>
      </c>
      <c r="E12" s="165" t="s">
        <v>22</v>
      </c>
      <c r="F12" s="165" t="s">
        <v>443</v>
      </c>
      <c r="G12" s="166">
        <v>68</v>
      </c>
      <c r="H12" s="166">
        <v>65</v>
      </c>
      <c r="I12" s="166">
        <v>133</v>
      </c>
    </row>
    <row r="13" spans="1:9" x14ac:dyDescent="0.2">
      <c r="A13" s="259"/>
      <c r="B13" s="164" t="s">
        <v>344</v>
      </c>
      <c r="C13" s="164" t="s">
        <v>13</v>
      </c>
      <c r="D13" s="164" t="s">
        <v>14</v>
      </c>
      <c r="E13" s="165" t="s">
        <v>15</v>
      </c>
      <c r="F13" s="165" t="s">
        <v>437</v>
      </c>
      <c r="G13" s="166">
        <v>3</v>
      </c>
      <c r="H13" s="166">
        <v>3</v>
      </c>
      <c r="I13" s="166">
        <v>6</v>
      </c>
    </row>
    <row r="14" spans="1:9" x14ac:dyDescent="0.2">
      <c r="A14" s="259"/>
      <c r="B14" s="164" t="s">
        <v>350</v>
      </c>
      <c r="C14" s="164" t="s">
        <v>13</v>
      </c>
      <c r="D14" s="164" t="s">
        <v>14</v>
      </c>
      <c r="E14" s="165" t="s">
        <v>16</v>
      </c>
      <c r="F14" s="165" t="s">
        <v>458</v>
      </c>
      <c r="G14" s="166">
        <v>0</v>
      </c>
      <c r="H14" s="166">
        <v>0</v>
      </c>
      <c r="I14" s="166">
        <v>0</v>
      </c>
    </row>
    <row r="15" spans="1:9" x14ac:dyDescent="0.2">
      <c r="A15" s="259"/>
      <c r="B15" s="164" t="s">
        <v>345</v>
      </c>
      <c r="C15" s="164" t="s">
        <v>13</v>
      </c>
      <c r="D15" s="164" t="s">
        <v>14</v>
      </c>
      <c r="E15" s="165" t="s">
        <v>17</v>
      </c>
      <c r="F15" s="165" t="s">
        <v>437</v>
      </c>
      <c r="G15" s="166">
        <v>3</v>
      </c>
      <c r="H15" s="166">
        <v>0</v>
      </c>
      <c r="I15" s="166">
        <v>3</v>
      </c>
    </row>
    <row r="16" spans="1:9" x14ac:dyDescent="0.2">
      <c r="A16" s="259"/>
      <c r="B16" s="164" t="s">
        <v>351</v>
      </c>
      <c r="C16" s="164" t="s">
        <v>13</v>
      </c>
      <c r="D16" s="164" t="s">
        <v>14</v>
      </c>
      <c r="E16" s="165" t="s">
        <v>17</v>
      </c>
      <c r="F16" s="165" t="s">
        <v>458</v>
      </c>
      <c r="G16" s="166">
        <v>0</v>
      </c>
      <c r="H16" s="166">
        <v>0</v>
      </c>
      <c r="I16" s="166">
        <v>0</v>
      </c>
    </row>
    <row r="17" spans="1:9" x14ac:dyDescent="0.2">
      <c r="A17" s="259"/>
      <c r="B17" s="164" t="s">
        <v>346</v>
      </c>
      <c r="C17" s="164" t="s">
        <v>13</v>
      </c>
      <c r="D17" s="164" t="s">
        <v>14</v>
      </c>
      <c r="E17" s="165" t="s">
        <v>18</v>
      </c>
      <c r="F17" s="165" t="s">
        <v>437</v>
      </c>
      <c r="G17" s="166">
        <v>3</v>
      </c>
      <c r="H17" s="166">
        <v>4</v>
      </c>
      <c r="I17" s="166">
        <v>7</v>
      </c>
    </row>
    <row r="18" spans="1:9" x14ac:dyDescent="0.2">
      <c r="A18" s="259"/>
      <c r="B18" s="164" t="s">
        <v>352</v>
      </c>
      <c r="C18" s="164" t="s">
        <v>13</v>
      </c>
      <c r="D18" s="164" t="s">
        <v>14</v>
      </c>
      <c r="E18" s="165" t="s">
        <v>18</v>
      </c>
      <c r="F18" s="165" t="s">
        <v>458</v>
      </c>
      <c r="G18" s="166">
        <v>0</v>
      </c>
      <c r="H18" s="166">
        <v>0</v>
      </c>
      <c r="I18" s="166">
        <v>0</v>
      </c>
    </row>
    <row r="19" spans="1:9" x14ac:dyDescent="0.2">
      <c r="A19" s="259"/>
      <c r="B19" s="164" t="s">
        <v>347</v>
      </c>
      <c r="C19" s="164" t="s">
        <v>13</v>
      </c>
      <c r="D19" s="164" t="s">
        <v>14</v>
      </c>
      <c r="E19" s="165" t="s">
        <v>19</v>
      </c>
      <c r="F19" s="165" t="s">
        <v>437</v>
      </c>
      <c r="G19" s="166">
        <v>95</v>
      </c>
      <c r="H19" s="166">
        <v>71</v>
      </c>
      <c r="I19" s="166">
        <v>166</v>
      </c>
    </row>
    <row r="20" spans="1:9" x14ac:dyDescent="0.2">
      <c r="A20" s="259"/>
      <c r="B20" s="164" t="s">
        <v>353</v>
      </c>
      <c r="C20" s="164" t="s">
        <v>13</v>
      </c>
      <c r="D20" s="164" t="s">
        <v>14</v>
      </c>
      <c r="E20" s="165" t="s">
        <v>19</v>
      </c>
      <c r="F20" s="165" t="s">
        <v>458</v>
      </c>
      <c r="G20" s="166">
        <v>0</v>
      </c>
      <c r="H20" s="166">
        <v>0</v>
      </c>
      <c r="I20" s="166">
        <v>0</v>
      </c>
    </row>
    <row r="21" spans="1:9" x14ac:dyDescent="0.2">
      <c r="A21" s="259"/>
      <c r="B21" s="164" t="s">
        <v>348</v>
      </c>
      <c r="C21" s="164" t="s">
        <v>13</v>
      </c>
      <c r="D21" s="164" t="s">
        <v>14</v>
      </c>
      <c r="E21" s="165" t="s">
        <v>20</v>
      </c>
      <c r="F21" s="165" t="s">
        <v>437</v>
      </c>
      <c r="G21" s="166">
        <v>62</v>
      </c>
      <c r="H21" s="166">
        <v>33</v>
      </c>
      <c r="I21" s="166">
        <v>95</v>
      </c>
    </row>
    <row r="22" spans="1:9" x14ac:dyDescent="0.2">
      <c r="A22" s="259"/>
      <c r="B22" s="164" t="s">
        <v>354</v>
      </c>
      <c r="C22" s="164" t="s">
        <v>13</v>
      </c>
      <c r="D22" s="164" t="s">
        <v>14</v>
      </c>
      <c r="E22" s="165" t="s">
        <v>20</v>
      </c>
      <c r="F22" s="165" t="s">
        <v>458</v>
      </c>
      <c r="G22" s="166">
        <v>0</v>
      </c>
      <c r="H22" s="166">
        <v>0</v>
      </c>
      <c r="I22" s="166">
        <v>0</v>
      </c>
    </row>
    <row r="23" spans="1:9" x14ac:dyDescent="0.2">
      <c r="A23" s="259"/>
      <c r="B23" s="164" t="s">
        <v>349</v>
      </c>
      <c r="C23" s="164" t="s">
        <v>13</v>
      </c>
      <c r="D23" s="164" t="s">
        <v>14</v>
      </c>
      <c r="E23" s="165" t="s">
        <v>21</v>
      </c>
      <c r="F23" s="165" t="s">
        <v>437</v>
      </c>
      <c r="G23" s="166">
        <v>2</v>
      </c>
      <c r="H23" s="166">
        <v>0</v>
      </c>
      <c r="I23" s="166">
        <v>2</v>
      </c>
    </row>
    <row r="24" spans="1:9" x14ac:dyDescent="0.2">
      <c r="A24" s="259"/>
      <c r="B24" s="164" t="s">
        <v>355</v>
      </c>
      <c r="C24" s="164" t="s">
        <v>13</v>
      </c>
      <c r="D24" s="164" t="s">
        <v>14</v>
      </c>
      <c r="E24" s="165" t="s">
        <v>21</v>
      </c>
      <c r="F24" s="165" t="s">
        <v>458</v>
      </c>
      <c r="G24" s="166">
        <v>0</v>
      </c>
      <c r="H24" s="166">
        <v>0</v>
      </c>
      <c r="I24" s="166">
        <v>0</v>
      </c>
    </row>
    <row r="25" spans="1:9" ht="25.5" x14ac:dyDescent="0.2">
      <c r="A25" s="259"/>
      <c r="B25" s="164" t="s">
        <v>356</v>
      </c>
      <c r="C25" s="164" t="s">
        <v>13</v>
      </c>
      <c r="D25" s="164" t="s">
        <v>14</v>
      </c>
      <c r="E25" s="165" t="s">
        <v>22</v>
      </c>
      <c r="F25" s="165" t="s">
        <v>440</v>
      </c>
      <c r="G25" s="166">
        <v>48</v>
      </c>
      <c r="H25" s="166">
        <v>23</v>
      </c>
      <c r="I25" s="166">
        <v>71</v>
      </c>
    </row>
    <row r="26" spans="1:9" ht="23.25" customHeight="1" x14ac:dyDescent="0.2">
      <c r="A26" s="259"/>
      <c r="B26" s="164" t="s">
        <v>357</v>
      </c>
      <c r="C26" s="164" t="s">
        <v>13</v>
      </c>
      <c r="D26" s="164" t="s">
        <v>14</v>
      </c>
      <c r="E26" s="165" t="s">
        <v>22</v>
      </c>
      <c r="F26" s="165" t="s">
        <v>441</v>
      </c>
      <c r="G26" s="166">
        <v>0</v>
      </c>
      <c r="H26" s="166">
        <v>0</v>
      </c>
      <c r="I26" s="166">
        <v>0</v>
      </c>
    </row>
    <row r="27" spans="1:9" x14ac:dyDescent="0.2">
      <c r="A27" s="259"/>
      <c r="B27" s="164" t="s">
        <v>358</v>
      </c>
      <c r="C27" s="164" t="s">
        <v>13</v>
      </c>
      <c r="D27" s="164" t="s">
        <v>23</v>
      </c>
      <c r="E27" s="165" t="s">
        <v>24</v>
      </c>
      <c r="F27" s="165" t="s">
        <v>437</v>
      </c>
      <c r="G27" s="166">
        <v>3</v>
      </c>
      <c r="H27" s="166">
        <v>10</v>
      </c>
      <c r="I27" s="166">
        <v>13</v>
      </c>
    </row>
    <row r="28" spans="1:9" x14ac:dyDescent="0.2">
      <c r="A28" s="259"/>
      <c r="B28" s="164" t="s">
        <v>360</v>
      </c>
      <c r="C28" s="164" t="s">
        <v>13</v>
      </c>
      <c r="D28" s="164" t="s">
        <v>23</v>
      </c>
      <c r="E28" s="165" t="s">
        <v>24</v>
      </c>
      <c r="F28" s="165" t="s">
        <v>458</v>
      </c>
      <c r="G28" s="166">
        <v>0</v>
      </c>
      <c r="H28" s="166">
        <v>0</v>
      </c>
      <c r="I28" s="166">
        <v>0</v>
      </c>
    </row>
    <row r="29" spans="1:9" x14ac:dyDescent="0.2">
      <c r="A29" s="259"/>
      <c r="B29" s="164" t="s">
        <v>359</v>
      </c>
      <c r="C29" s="164" t="s">
        <v>13</v>
      </c>
      <c r="D29" s="164" t="s">
        <v>23</v>
      </c>
      <c r="E29" s="165" t="s">
        <v>25</v>
      </c>
      <c r="F29" s="165" t="s">
        <v>437</v>
      </c>
      <c r="G29" s="166">
        <v>46</v>
      </c>
      <c r="H29" s="166">
        <v>44</v>
      </c>
      <c r="I29" s="166">
        <v>90</v>
      </c>
    </row>
    <row r="30" spans="1:9" x14ac:dyDescent="0.2">
      <c r="A30" s="259"/>
      <c r="B30" s="164" t="s">
        <v>361</v>
      </c>
      <c r="C30" s="164" t="s">
        <v>13</v>
      </c>
      <c r="D30" s="164" t="s">
        <v>23</v>
      </c>
      <c r="E30" s="165" t="s">
        <v>25</v>
      </c>
      <c r="F30" s="165" t="s">
        <v>458</v>
      </c>
      <c r="G30" s="166">
        <v>0</v>
      </c>
      <c r="H30" s="166">
        <v>0</v>
      </c>
      <c r="I30" s="166">
        <v>0</v>
      </c>
    </row>
    <row r="31" spans="1:9" ht="15" customHeight="1" x14ac:dyDescent="0.2">
      <c r="A31" s="259" t="s">
        <v>27</v>
      </c>
      <c r="B31" s="160" t="s">
        <v>400</v>
      </c>
      <c r="C31" s="160" t="s">
        <v>27</v>
      </c>
      <c r="D31" s="160" t="s">
        <v>39</v>
      </c>
      <c r="E31" s="167" t="s">
        <v>29</v>
      </c>
      <c r="F31" s="167" t="s">
        <v>445</v>
      </c>
      <c r="G31" s="168">
        <v>0</v>
      </c>
      <c r="H31" s="168">
        <v>0</v>
      </c>
      <c r="I31" s="168">
        <v>0</v>
      </c>
    </row>
    <row r="32" spans="1:9" ht="15" customHeight="1" x14ac:dyDescent="0.2">
      <c r="A32" s="259"/>
      <c r="B32" s="160" t="s">
        <v>401</v>
      </c>
      <c r="C32" s="160" t="s">
        <v>27</v>
      </c>
      <c r="D32" s="160" t="s">
        <v>39</v>
      </c>
      <c r="E32" s="167" t="s">
        <v>30</v>
      </c>
      <c r="F32" s="167" t="s">
        <v>445</v>
      </c>
      <c r="G32" s="168">
        <v>0</v>
      </c>
      <c r="H32" s="168">
        <v>0</v>
      </c>
      <c r="I32" s="168">
        <v>0</v>
      </c>
    </row>
    <row r="33" spans="1:9" ht="15" customHeight="1" x14ac:dyDescent="0.2">
      <c r="A33" s="259"/>
      <c r="B33" s="160" t="s">
        <v>402</v>
      </c>
      <c r="C33" s="160" t="s">
        <v>27</v>
      </c>
      <c r="D33" s="160" t="s">
        <v>39</v>
      </c>
      <c r="E33" s="167" t="s">
        <v>31</v>
      </c>
      <c r="F33" s="167" t="s">
        <v>445</v>
      </c>
      <c r="G33" s="168">
        <v>0</v>
      </c>
      <c r="H33" s="168">
        <v>0</v>
      </c>
      <c r="I33" s="168">
        <v>0</v>
      </c>
    </row>
    <row r="34" spans="1:9" ht="15" customHeight="1" x14ac:dyDescent="0.2">
      <c r="A34" s="259"/>
      <c r="B34" s="160" t="s">
        <v>403</v>
      </c>
      <c r="C34" s="160" t="s">
        <v>27</v>
      </c>
      <c r="D34" s="160" t="s">
        <v>39</v>
      </c>
      <c r="E34" s="167" t="s">
        <v>32</v>
      </c>
      <c r="F34" s="167" t="s">
        <v>445</v>
      </c>
      <c r="G34" s="168">
        <v>6</v>
      </c>
      <c r="H34" s="168">
        <v>1</v>
      </c>
      <c r="I34" s="168">
        <v>7</v>
      </c>
    </row>
    <row r="35" spans="1:9" ht="15" customHeight="1" x14ac:dyDescent="0.2">
      <c r="A35" s="259"/>
      <c r="B35" s="160" t="s">
        <v>404</v>
      </c>
      <c r="C35" s="160" t="s">
        <v>27</v>
      </c>
      <c r="D35" s="160" t="s">
        <v>39</v>
      </c>
      <c r="E35" s="167" t="s">
        <v>33</v>
      </c>
      <c r="F35" s="167" t="s">
        <v>445</v>
      </c>
      <c r="G35" s="168">
        <v>3</v>
      </c>
      <c r="H35" s="168">
        <v>3</v>
      </c>
      <c r="I35" s="168">
        <v>6</v>
      </c>
    </row>
    <row r="36" spans="1:9" ht="15" customHeight="1" x14ac:dyDescent="0.2">
      <c r="A36" s="259"/>
      <c r="B36" s="160" t="s">
        <v>405</v>
      </c>
      <c r="C36" s="160" t="s">
        <v>27</v>
      </c>
      <c r="D36" s="160" t="s">
        <v>39</v>
      </c>
      <c r="E36" s="167" t="s">
        <v>34</v>
      </c>
      <c r="F36" s="167" t="s">
        <v>445</v>
      </c>
      <c r="G36" s="168">
        <v>0</v>
      </c>
      <c r="H36" s="168">
        <v>0</v>
      </c>
      <c r="I36" s="168">
        <v>0</v>
      </c>
    </row>
    <row r="37" spans="1:9" ht="15" customHeight="1" x14ac:dyDescent="0.2">
      <c r="A37" s="259"/>
      <c r="B37" s="160" t="s">
        <v>406</v>
      </c>
      <c r="C37" s="160" t="s">
        <v>27</v>
      </c>
      <c r="D37" s="160" t="s">
        <v>39</v>
      </c>
      <c r="E37" s="167" t="s">
        <v>37</v>
      </c>
      <c r="F37" s="167" t="s">
        <v>445</v>
      </c>
      <c r="G37" s="168">
        <v>1</v>
      </c>
      <c r="H37" s="168">
        <v>7</v>
      </c>
      <c r="I37" s="168">
        <v>8</v>
      </c>
    </row>
    <row r="38" spans="1:9" ht="15" customHeight="1" x14ac:dyDescent="0.2">
      <c r="A38" s="259"/>
      <c r="B38" s="160" t="s">
        <v>407</v>
      </c>
      <c r="C38" s="160" t="s">
        <v>27</v>
      </c>
      <c r="D38" s="160" t="s">
        <v>39</v>
      </c>
      <c r="E38" s="167" t="s">
        <v>38</v>
      </c>
      <c r="F38" s="167" t="s">
        <v>445</v>
      </c>
      <c r="G38" s="168">
        <v>0</v>
      </c>
      <c r="H38" s="168">
        <v>2</v>
      </c>
      <c r="I38" s="168">
        <v>2</v>
      </c>
    </row>
    <row r="39" spans="1:9" ht="23.25" customHeight="1" x14ac:dyDescent="0.2">
      <c r="A39" s="259"/>
      <c r="B39" s="160" t="s">
        <v>453</v>
      </c>
      <c r="C39" s="160" t="s">
        <v>27</v>
      </c>
      <c r="D39" s="160" t="s">
        <v>39</v>
      </c>
      <c r="E39" s="167" t="s">
        <v>35</v>
      </c>
      <c r="F39" s="167" t="s">
        <v>452</v>
      </c>
      <c r="G39" s="168">
        <v>0</v>
      </c>
      <c r="H39" s="168">
        <v>5</v>
      </c>
      <c r="I39" s="168">
        <v>5</v>
      </c>
    </row>
    <row r="40" spans="1:9" x14ac:dyDescent="0.2">
      <c r="A40" s="259"/>
      <c r="B40" s="160" t="s">
        <v>408</v>
      </c>
      <c r="C40" s="160" t="s">
        <v>27</v>
      </c>
      <c r="D40" s="160" t="s">
        <v>39</v>
      </c>
      <c r="E40" s="167" t="s">
        <v>35</v>
      </c>
      <c r="F40" s="167" t="s">
        <v>446</v>
      </c>
      <c r="G40" s="168">
        <v>3</v>
      </c>
      <c r="H40" s="168">
        <v>3</v>
      </c>
      <c r="I40" s="168">
        <v>6</v>
      </c>
    </row>
    <row r="41" spans="1:9" x14ac:dyDescent="0.2">
      <c r="A41" s="259"/>
      <c r="B41" s="160" t="s">
        <v>409</v>
      </c>
      <c r="C41" s="160" t="s">
        <v>27</v>
      </c>
      <c r="D41" s="160" t="s">
        <v>39</v>
      </c>
      <c r="E41" s="167" t="s">
        <v>35</v>
      </c>
      <c r="F41" s="167" t="s">
        <v>447</v>
      </c>
      <c r="G41" s="168">
        <v>726</v>
      </c>
      <c r="H41" s="168">
        <v>508</v>
      </c>
      <c r="I41" s="168">
        <v>1234</v>
      </c>
    </row>
    <row r="42" spans="1:9" x14ac:dyDescent="0.2">
      <c r="A42" s="259"/>
      <c r="B42" s="160" t="s">
        <v>391</v>
      </c>
      <c r="C42" s="160" t="s">
        <v>27</v>
      </c>
      <c r="D42" s="160" t="s">
        <v>28</v>
      </c>
      <c r="E42" s="167" t="s">
        <v>29</v>
      </c>
      <c r="F42" s="167" t="s">
        <v>437</v>
      </c>
      <c r="G42" s="168">
        <v>4</v>
      </c>
      <c r="H42" s="168">
        <v>4</v>
      </c>
      <c r="I42" s="168">
        <v>8</v>
      </c>
    </row>
    <row r="43" spans="1:9" x14ac:dyDescent="0.2">
      <c r="A43" s="259"/>
      <c r="B43" s="160" t="s">
        <v>392</v>
      </c>
      <c r="C43" s="160" t="s">
        <v>27</v>
      </c>
      <c r="D43" s="160" t="s">
        <v>28</v>
      </c>
      <c r="E43" s="167" t="s">
        <v>30</v>
      </c>
      <c r="F43" s="167" t="s">
        <v>437</v>
      </c>
      <c r="G43" s="168">
        <v>0</v>
      </c>
      <c r="H43" s="168">
        <v>0</v>
      </c>
      <c r="I43" s="168">
        <v>0</v>
      </c>
    </row>
    <row r="44" spans="1:9" x14ac:dyDescent="0.2">
      <c r="A44" s="259"/>
      <c r="B44" s="160" t="s">
        <v>393</v>
      </c>
      <c r="C44" s="160" t="s">
        <v>27</v>
      </c>
      <c r="D44" s="160" t="s">
        <v>28</v>
      </c>
      <c r="E44" s="167" t="s">
        <v>31</v>
      </c>
      <c r="F44" s="167" t="s">
        <v>437</v>
      </c>
      <c r="G44" s="168">
        <v>6</v>
      </c>
      <c r="H44" s="168">
        <v>8</v>
      </c>
      <c r="I44" s="168">
        <v>14</v>
      </c>
    </row>
    <row r="45" spans="1:9" x14ac:dyDescent="0.2">
      <c r="A45" s="259"/>
      <c r="B45" s="160" t="s">
        <v>394</v>
      </c>
      <c r="C45" s="160" t="s">
        <v>27</v>
      </c>
      <c r="D45" s="160" t="s">
        <v>28</v>
      </c>
      <c r="E45" s="167" t="s">
        <v>32</v>
      </c>
      <c r="F45" s="167" t="s">
        <v>437</v>
      </c>
      <c r="G45" s="168">
        <v>329</v>
      </c>
      <c r="H45" s="168">
        <v>181</v>
      </c>
      <c r="I45" s="168">
        <v>510</v>
      </c>
    </row>
    <row r="46" spans="1:9" x14ac:dyDescent="0.2">
      <c r="A46" s="259"/>
      <c r="B46" s="160" t="s">
        <v>395</v>
      </c>
      <c r="C46" s="160" t="s">
        <v>27</v>
      </c>
      <c r="D46" s="160" t="s">
        <v>28</v>
      </c>
      <c r="E46" s="167" t="s">
        <v>33</v>
      </c>
      <c r="F46" s="167" t="s">
        <v>437</v>
      </c>
      <c r="G46" s="168">
        <v>219</v>
      </c>
      <c r="H46" s="168">
        <v>144</v>
      </c>
      <c r="I46" s="168">
        <v>363</v>
      </c>
    </row>
    <row r="47" spans="1:9" x14ac:dyDescent="0.2">
      <c r="A47" s="259"/>
      <c r="B47" s="160" t="s">
        <v>396</v>
      </c>
      <c r="C47" s="160" t="s">
        <v>27</v>
      </c>
      <c r="D47" s="160" t="s">
        <v>28</v>
      </c>
      <c r="E47" s="167" t="s">
        <v>34</v>
      </c>
      <c r="F47" s="167" t="s">
        <v>437</v>
      </c>
      <c r="G47" s="168">
        <v>0</v>
      </c>
      <c r="H47" s="168">
        <v>0</v>
      </c>
      <c r="I47" s="168">
        <v>0</v>
      </c>
    </row>
    <row r="48" spans="1:9" ht="25.5" x14ac:dyDescent="0.2">
      <c r="A48" s="259"/>
      <c r="B48" s="160" t="s">
        <v>397</v>
      </c>
      <c r="C48" s="160" t="s">
        <v>27</v>
      </c>
      <c r="D48" s="160" t="s">
        <v>28</v>
      </c>
      <c r="E48" s="167" t="s">
        <v>35</v>
      </c>
      <c r="F48" s="167" t="s">
        <v>440</v>
      </c>
      <c r="G48" s="168">
        <v>381</v>
      </c>
      <c r="H48" s="168">
        <v>253</v>
      </c>
      <c r="I48" s="168">
        <v>634</v>
      </c>
    </row>
    <row r="49" spans="1:9" x14ac:dyDescent="0.2">
      <c r="A49" s="259"/>
      <c r="B49" s="160" t="s">
        <v>398</v>
      </c>
      <c r="C49" s="160" t="s">
        <v>27</v>
      </c>
      <c r="D49" s="160" t="s">
        <v>36</v>
      </c>
      <c r="E49" s="167" t="s">
        <v>37</v>
      </c>
      <c r="F49" s="167" t="s">
        <v>437</v>
      </c>
      <c r="G49" s="168">
        <v>616</v>
      </c>
      <c r="H49" s="168">
        <v>406</v>
      </c>
      <c r="I49" s="168">
        <v>1022</v>
      </c>
    </row>
    <row r="50" spans="1:9" x14ac:dyDescent="0.2">
      <c r="A50" s="259"/>
      <c r="B50" s="160" t="s">
        <v>399</v>
      </c>
      <c r="C50" s="160" t="s">
        <v>27</v>
      </c>
      <c r="D50" s="160" t="s">
        <v>36</v>
      </c>
      <c r="E50" s="167" t="s">
        <v>38</v>
      </c>
      <c r="F50" s="167" t="s">
        <v>437</v>
      </c>
      <c r="G50" s="168">
        <v>198</v>
      </c>
      <c r="H50" s="168">
        <v>120</v>
      </c>
      <c r="I50" s="168">
        <v>318</v>
      </c>
    </row>
    <row r="51" spans="1:9" ht="15" customHeight="1" x14ac:dyDescent="0.2">
      <c r="A51" s="259"/>
      <c r="B51" s="160" t="s">
        <v>419</v>
      </c>
      <c r="C51" s="160" t="s">
        <v>27</v>
      </c>
      <c r="D51" s="160" t="s">
        <v>51</v>
      </c>
      <c r="E51" s="167" t="s">
        <v>41</v>
      </c>
      <c r="F51" s="167" t="s">
        <v>445</v>
      </c>
      <c r="G51" s="168">
        <v>0</v>
      </c>
      <c r="H51" s="168">
        <v>0</v>
      </c>
      <c r="I51" s="168">
        <v>0</v>
      </c>
    </row>
    <row r="52" spans="1:9" ht="15" customHeight="1" x14ac:dyDescent="0.2">
      <c r="A52" s="259"/>
      <c r="B52" s="160" t="s">
        <v>420</v>
      </c>
      <c r="C52" s="160" t="s">
        <v>27</v>
      </c>
      <c r="D52" s="160" t="s">
        <v>51</v>
      </c>
      <c r="E52" s="167" t="s">
        <v>42</v>
      </c>
      <c r="F52" s="167" t="s">
        <v>445</v>
      </c>
      <c r="G52" s="168">
        <v>0</v>
      </c>
      <c r="H52" s="168">
        <v>0</v>
      </c>
      <c r="I52" s="168">
        <v>0</v>
      </c>
    </row>
    <row r="53" spans="1:9" ht="15" customHeight="1" x14ac:dyDescent="0.2">
      <c r="A53" s="259"/>
      <c r="B53" s="160" t="s">
        <v>421</v>
      </c>
      <c r="C53" s="160" t="s">
        <v>27</v>
      </c>
      <c r="D53" s="160" t="s">
        <v>51</v>
      </c>
      <c r="E53" s="167" t="s">
        <v>43</v>
      </c>
      <c r="F53" s="167" t="s">
        <v>445</v>
      </c>
      <c r="G53" s="168">
        <v>0</v>
      </c>
      <c r="H53" s="168">
        <v>0</v>
      </c>
      <c r="I53" s="168">
        <v>0</v>
      </c>
    </row>
    <row r="54" spans="1:9" ht="15" customHeight="1" x14ac:dyDescent="0.2">
      <c r="A54" s="259"/>
      <c r="B54" s="160" t="s">
        <v>422</v>
      </c>
      <c r="C54" s="160" t="s">
        <v>27</v>
      </c>
      <c r="D54" s="160" t="s">
        <v>51</v>
      </c>
      <c r="E54" s="167" t="s">
        <v>44</v>
      </c>
      <c r="F54" s="167" t="s">
        <v>445</v>
      </c>
      <c r="G54" s="168">
        <v>0</v>
      </c>
      <c r="H54" s="168">
        <v>0</v>
      </c>
      <c r="I54" s="168">
        <v>0</v>
      </c>
    </row>
    <row r="55" spans="1:9" ht="15" customHeight="1" x14ac:dyDescent="0.2">
      <c r="A55" s="259"/>
      <c r="B55" s="160" t="s">
        <v>423</v>
      </c>
      <c r="C55" s="160" t="s">
        <v>27</v>
      </c>
      <c r="D55" s="160" t="s">
        <v>51</v>
      </c>
      <c r="E55" s="167" t="s">
        <v>45</v>
      </c>
      <c r="F55" s="167" t="s">
        <v>445</v>
      </c>
      <c r="G55" s="168">
        <v>0</v>
      </c>
      <c r="H55" s="168">
        <v>0</v>
      </c>
      <c r="I55" s="168">
        <v>0</v>
      </c>
    </row>
    <row r="56" spans="1:9" ht="15" customHeight="1" x14ac:dyDescent="0.2">
      <c r="A56" s="259"/>
      <c r="B56" s="160" t="s">
        <v>424</v>
      </c>
      <c r="C56" s="160" t="s">
        <v>27</v>
      </c>
      <c r="D56" s="160" t="s">
        <v>51</v>
      </c>
      <c r="E56" s="167" t="s">
        <v>46</v>
      </c>
      <c r="F56" s="167" t="s">
        <v>445</v>
      </c>
      <c r="G56" s="168">
        <v>0</v>
      </c>
      <c r="H56" s="168">
        <v>0</v>
      </c>
      <c r="I56" s="168">
        <v>0</v>
      </c>
    </row>
    <row r="57" spans="1:9" ht="15" customHeight="1" x14ac:dyDescent="0.2">
      <c r="A57" s="259"/>
      <c r="B57" s="160" t="s">
        <v>425</v>
      </c>
      <c r="C57" s="160" t="s">
        <v>27</v>
      </c>
      <c r="D57" s="160" t="s">
        <v>51</v>
      </c>
      <c r="E57" s="167" t="s">
        <v>49</v>
      </c>
      <c r="F57" s="167" t="s">
        <v>445</v>
      </c>
      <c r="G57" s="168">
        <v>0</v>
      </c>
      <c r="H57" s="168">
        <v>0</v>
      </c>
      <c r="I57" s="168">
        <v>0</v>
      </c>
    </row>
    <row r="58" spans="1:9" ht="15" customHeight="1" x14ac:dyDescent="0.2">
      <c r="A58" s="259"/>
      <c r="B58" s="160" t="s">
        <v>426</v>
      </c>
      <c r="C58" s="160" t="s">
        <v>27</v>
      </c>
      <c r="D58" s="160" t="s">
        <v>51</v>
      </c>
      <c r="E58" s="167" t="s">
        <v>50</v>
      </c>
      <c r="F58" s="167" t="s">
        <v>445</v>
      </c>
      <c r="G58" s="168">
        <v>0</v>
      </c>
      <c r="H58" s="168">
        <v>0</v>
      </c>
      <c r="I58" s="168">
        <v>0</v>
      </c>
    </row>
    <row r="59" spans="1:9" ht="15.75" customHeight="1" x14ac:dyDescent="0.2">
      <c r="A59" s="259"/>
      <c r="B59" s="160" t="s">
        <v>427</v>
      </c>
      <c r="C59" s="160" t="s">
        <v>27</v>
      </c>
      <c r="D59" s="160" t="s">
        <v>51</v>
      </c>
      <c r="E59" s="167" t="s">
        <v>47</v>
      </c>
      <c r="F59" s="167" t="s">
        <v>448</v>
      </c>
      <c r="G59" s="168">
        <v>2</v>
      </c>
      <c r="H59" s="168">
        <v>1</v>
      </c>
      <c r="I59" s="168">
        <v>3</v>
      </c>
    </row>
    <row r="60" spans="1:9" x14ac:dyDescent="0.2">
      <c r="A60" s="259"/>
      <c r="B60" s="160" t="s">
        <v>428</v>
      </c>
      <c r="C60" s="160" t="s">
        <v>27</v>
      </c>
      <c r="D60" s="160" t="s">
        <v>51</v>
      </c>
      <c r="E60" s="167" t="s">
        <v>47</v>
      </c>
      <c r="F60" s="167" t="s">
        <v>449</v>
      </c>
      <c r="G60" s="168">
        <v>3</v>
      </c>
      <c r="H60" s="168">
        <v>0</v>
      </c>
      <c r="I60" s="168">
        <v>3</v>
      </c>
    </row>
    <row r="61" spans="1:9" x14ac:dyDescent="0.2">
      <c r="A61" s="259"/>
      <c r="B61" s="160" t="s">
        <v>410</v>
      </c>
      <c r="C61" s="160" t="s">
        <v>27</v>
      </c>
      <c r="D61" s="160" t="s">
        <v>40</v>
      </c>
      <c r="E61" s="167" t="s">
        <v>41</v>
      </c>
      <c r="F61" s="167" t="s">
        <v>437</v>
      </c>
      <c r="G61" s="168">
        <v>0</v>
      </c>
      <c r="H61" s="168">
        <v>0</v>
      </c>
      <c r="I61" s="168">
        <v>0</v>
      </c>
    </row>
    <row r="62" spans="1:9" x14ac:dyDescent="0.2">
      <c r="A62" s="259"/>
      <c r="B62" s="160" t="s">
        <v>411</v>
      </c>
      <c r="C62" s="160" t="s">
        <v>27</v>
      </c>
      <c r="D62" s="160" t="s">
        <v>40</v>
      </c>
      <c r="E62" s="167" t="s">
        <v>42</v>
      </c>
      <c r="F62" s="167" t="s">
        <v>437</v>
      </c>
      <c r="G62" s="168">
        <v>0</v>
      </c>
      <c r="H62" s="168">
        <v>0</v>
      </c>
      <c r="I62" s="168">
        <v>0</v>
      </c>
    </row>
    <row r="63" spans="1:9" ht="15" customHeight="1" x14ac:dyDescent="0.2">
      <c r="A63" s="259"/>
      <c r="B63" s="160" t="s">
        <v>412</v>
      </c>
      <c r="C63" s="160" t="s">
        <v>27</v>
      </c>
      <c r="D63" s="160" t="s">
        <v>40</v>
      </c>
      <c r="E63" s="167" t="s">
        <v>43</v>
      </c>
      <c r="F63" s="167" t="s">
        <v>437</v>
      </c>
      <c r="G63" s="168">
        <v>0</v>
      </c>
      <c r="H63" s="168">
        <v>0</v>
      </c>
      <c r="I63" s="168">
        <v>0</v>
      </c>
    </row>
    <row r="64" spans="1:9" ht="15" customHeight="1" x14ac:dyDescent="0.2">
      <c r="A64" s="259"/>
      <c r="B64" s="160" t="s">
        <v>413</v>
      </c>
      <c r="C64" s="160" t="s">
        <v>27</v>
      </c>
      <c r="D64" s="160" t="s">
        <v>40</v>
      </c>
      <c r="E64" s="167" t="s">
        <v>44</v>
      </c>
      <c r="F64" s="167" t="s">
        <v>437</v>
      </c>
      <c r="G64" s="168">
        <v>6</v>
      </c>
      <c r="H64" s="168">
        <v>3</v>
      </c>
      <c r="I64" s="168">
        <v>9</v>
      </c>
    </row>
    <row r="65" spans="1:9" ht="15" customHeight="1" x14ac:dyDescent="0.2">
      <c r="A65" s="259"/>
      <c r="B65" s="160" t="s">
        <v>414</v>
      </c>
      <c r="C65" s="160" t="s">
        <v>27</v>
      </c>
      <c r="D65" s="160" t="s">
        <v>40</v>
      </c>
      <c r="E65" s="167" t="s">
        <v>45</v>
      </c>
      <c r="F65" s="167" t="s">
        <v>437</v>
      </c>
      <c r="G65" s="168">
        <v>22</v>
      </c>
      <c r="H65" s="168">
        <v>15</v>
      </c>
      <c r="I65" s="168">
        <v>37</v>
      </c>
    </row>
    <row r="66" spans="1:9" ht="15" customHeight="1" x14ac:dyDescent="0.2">
      <c r="A66" s="259"/>
      <c r="B66" s="160" t="s">
        <v>415</v>
      </c>
      <c r="C66" s="160" t="s">
        <v>27</v>
      </c>
      <c r="D66" s="160" t="s">
        <v>40</v>
      </c>
      <c r="E66" s="167" t="s">
        <v>46</v>
      </c>
      <c r="F66" s="167" t="s">
        <v>437</v>
      </c>
      <c r="G66" s="168">
        <v>0</v>
      </c>
      <c r="H66" s="168">
        <v>0</v>
      </c>
      <c r="I66" s="168">
        <v>0</v>
      </c>
    </row>
    <row r="67" spans="1:9" ht="23.25" customHeight="1" x14ac:dyDescent="0.2">
      <c r="A67" s="259"/>
      <c r="B67" s="160" t="s">
        <v>416</v>
      </c>
      <c r="C67" s="160" t="s">
        <v>27</v>
      </c>
      <c r="D67" s="160" t="s">
        <v>40</v>
      </c>
      <c r="E67" s="167" t="s">
        <v>47</v>
      </c>
      <c r="F67" s="167" t="s">
        <v>440</v>
      </c>
      <c r="G67" s="168">
        <v>6</v>
      </c>
      <c r="H67" s="168">
        <v>6</v>
      </c>
      <c r="I67" s="168">
        <v>12</v>
      </c>
    </row>
    <row r="68" spans="1:9" ht="15" customHeight="1" x14ac:dyDescent="0.2">
      <c r="A68" s="259"/>
      <c r="B68" s="160" t="s">
        <v>417</v>
      </c>
      <c r="C68" s="160" t="s">
        <v>27</v>
      </c>
      <c r="D68" s="160" t="s">
        <v>48</v>
      </c>
      <c r="E68" s="167" t="s">
        <v>49</v>
      </c>
      <c r="F68" s="167" t="s">
        <v>437</v>
      </c>
      <c r="G68" s="168">
        <v>15</v>
      </c>
      <c r="H68" s="168">
        <v>8</v>
      </c>
      <c r="I68" s="168">
        <v>23</v>
      </c>
    </row>
    <row r="69" spans="1:9" ht="15" customHeight="1" x14ac:dyDescent="0.2">
      <c r="A69" s="259"/>
      <c r="B69" s="160" t="s">
        <v>418</v>
      </c>
      <c r="C69" s="160" t="s">
        <v>27</v>
      </c>
      <c r="D69" s="160" t="s">
        <v>48</v>
      </c>
      <c r="E69" s="167" t="s">
        <v>50</v>
      </c>
      <c r="F69" s="167" t="s">
        <v>437</v>
      </c>
      <c r="G69" s="168">
        <v>3</v>
      </c>
      <c r="H69" s="168">
        <v>3</v>
      </c>
      <c r="I69" s="168">
        <v>6</v>
      </c>
    </row>
    <row r="70" spans="1:9" ht="15" customHeight="1" x14ac:dyDescent="0.2">
      <c r="A70" s="259" t="s">
        <v>52</v>
      </c>
      <c r="B70" s="164" t="s">
        <v>377</v>
      </c>
      <c r="C70" s="164" t="s">
        <v>52</v>
      </c>
      <c r="D70" s="164" t="s">
        <v>53</v>
      </c>
      <c r="E70" s="165" t="s">
        <v>54</v>
      </c>
      <c r="F70" s="165" t="s">
        <v>439</v>
      </c>
      <c r="G70" s="166">
        <v>2</v>
      </c>
      <c r="H70" s="166">
        <v>35</v>
      </c>
      <c r="I70" s="166">
        <v>37</v>
      </c>
    </row>
    <row r="71" spans="1:9" ht="15" customHeight="1" x14ac:dyDescent="0.2">
      <c r="A71" s="259"/>
      <c r="B71" s="164" t="s">
        <v>378</v>
      </c>
      <c r="C71" s="164" t="s">
        <v>52</v>
      </c>
      <c r="D71" s="164" t="s">
        <v>53</v>
      </c>
      <c r="E71" s="165" t="s">
        <v>55</v>
      </c>
      <c r="F71" s="165" t="s">
        <v>439</v>
      </c>
      <c r="G71" s="166">
        <v>60</v>
      </c>
      <c r="H71" s="166">
        <v>40</v>
      </c>
      <c r="I71" s="166">
        <v>100</v>
      </c>
    </row>
    <row r="72" spans="1:9" ht="15" customHeight="1" x14ac:dyDescent="0.2">
      <c r="A72" s="259"/>
      <c r="B72" s="164" t="s">
        <v>379</v>
      </c>
      <c r="C72" s="164" t="s">
        <v>52</v>
      </c>
      <c r="D72" s="164" t="s">
        <v>53</v>
      </c>
      <c r="E72" s="165" t="s">
        <v>56</v>
      </c>
      <c r="F72" s="165" t="s">
        <v>439</v>
      </c>
      <c r="G72" s="166">
        <v>3</v>
      </c>
      <c r="H72" s="166">
        <v>2</v>
      </c>
      <c r="I72" s="166">
        <v>5</v>
      </c>
    </row>
    <row r="73" spans="1:9" ht="15" customHeight="1" x14ac:dyDescent="0.2">
      <c r="A73" s="259"/>
      <c r="B73" s="164" t="s">
        <v>380</v>
      </c>
      <c r="C73" s="164" t="s">
        <v>52</v>
      </c>
      <c r="D73" s="164" t="s">
        <v>53</v>
      </c>
      <c r="E73" s="165" t="s">
        <v>57</v>
      </c>
      <c r="F73" s="165" t="s">
        <v>439</v>
      </c>
      <c r="G73" s="166">
        <v>15</v>
      </c>
      <c r="H73" s="166">
        <v>18</v>
      </c>
      <c r="I73" s="166">
        <v>33</v>
      </c>
    </row>
    <row r="74" spans="1:9" x14ac:dyDescent="0.2">
      <c r="A74" s="259"/>
      <c r="B74" s="164" t="s">
        <v>381</v>
      </c>
      <c r="C74" s="164" t="s">
        <v>52</v>
      </c>
      <c r="D74" s="164" t="s">
        <v>53</v>
      </c>
      <c r="E74" s="165" t="s">
        <v>58</v>
      </c>
      <c r="F74" s="165" t="s">
        <v>439</v>
      </c>
      <c r="G74" s="166">
        <v>3</v>
      </c>
      <c r="H74" s="166">
        <v>1</v>
      </c>
      <c r="I74" s="166">
        <v>4</v>
      </c>
    </row>
    <row r="75" spans="1:9" x14ac:dyDescent="0.2">
      <c r="A75" s="259"/>
      <c r="B75" s="164" t="s">
        <v>382</v>
      </c>
      <c r="C75" s="164" t="s">
        <v>52</v>
      </c>
      <c r="D75" s="164" t="s">
        <v>53</v>
      </c>
      <c r="E75" s="165" t="s">
        <v>59</v>
      </c>
      <c r="F75" s="165" t="s">
        <v>439</v>
      </c>
      <c r="G75" s="166">
        <v>3</v>
      </c>
      <c r="H75" s="166">
        <v>2</v>
      </c>
      <c r="I75" s="166">
        <v>5</v>
      </c>
    </row>
    <row r="76" spans="1:9" x14ac:dyDescent="0.2">
      <c r="A76" s="259"/>
      <c r="B76" s="164" t="s">
        <v>383</v>
      </c>
      <c r="C76" s="164" t="s">
        <v>52</v>
      </c>
      <c r="D76" s="164" t="s">
        <v>53</v>
      </c>
      <c r="E76" s="165" t="s">
        <v>60</v>
      </c>
      <c r="F76" s="165" t="s">
        <v>439</v>
      </c>
      <c r="G76" s="166">
        <v>357</v>
      </c>
      <c r="H76" s="166">
        <v>325</v>
      </c>
      <c r="I76" s="166">
        <v>682</v>
      </c>
    </row>
    <row r="77" spans="1:9" x14ac:dyDescent="0.2">
      <c r="A77" s="259"/>
      <c r="B77" s="164" t="s">
        <v>384</v>
      </c>
      <c r="C77" s="164" t="s">
        <v>52</v>
      </c>
      <c r="D77" s="164" t="s">
        <v>281</v>
      </c>
      <c r="E77" s="165" t="s">
        <v>432</v>
      </c>
      <c r="F77" s="165" t="s">
        <v>431</v>
      </c>
      <c r="G77" s="166">
        <v>0</v>
      </c>
      <c r="H77" s="166">
        <v>0</v>
      </c>
      <c r="I77" s="166">
        <v>0</v>
      </c>
    </row>
    <row r="78" spans="1:9" ht="15" customHeight="1" x14ac:dyDescent="0.2">
      <c r="A78" s="259"/>
      <c r="B78" s="164" t="s">
        <v>385</v>
      </c>
      <c r="C78" s="164" t="s">
        <v>52</v>
      </c>
      <c r="D78" s="164" t="s">
        <v>281</v>
      </c>
      <c r="E78" s="165" t="s">
        <v>433</v>
      </c>
      <c r="F78" s="165" t="s">
        <v>431</v>
      </c>
      <c r="G78" s="166">
        <v>0</v>
      </c>
      <c r="H78" s="166">
        <v>0</v>
      </c>
      <c r="I78" s="166">
        <v>0</v>
      </c>
    </row>
    <row r="79" spans="1:9" x14ac:dyDescent="0.2">
      <c r="A79" s="259"/>
      <c r="B79" s="164" t="s">
        <v>386</v>
      </c>
      <c r="C79" s="164" t="s">
        <v>52</v>
      </c>
      <c r="D79" s="164" t="s">
        <v>281</v>
      </c>
      <c r="E79" s="165" t="s">
        <v>434</v>
      </c>
      <c r="F79" s="165" t="s">
        <v>431</v>
      </c>
      <c r="G79" s="166">
        <v>3</v>
      </c>
      <c r="H79" s="166">
        <v>1</v>
      </c>
      <c r="I79" s="166">
        <v>4</v>
      </c>
    </row>
    <row r="80" spans="1:9" x14ac:dyDescent="0.2">
      <c r="A80" s="259"/>
      <c r="B80" s="164" t="s">
        <v>387</v>
      </c>
      <c r="C80" s="164" t="s">
        <v>52</v>
      </c>
      <c r="D80" s="164" t="s">
        <v>281</v>
      </c>
      <c r="E80" s="165" t="s">
        <v>65</v>
      </c>
      <c r="F80" s="165" t="s">
        <v>431</v>
      </c>
      <c r="G80" s="166">
        <v>1</v>
      </c>
      <c r="H80" s="166">
        <v>0</v>
      </c>
      <c r="I80" s="166">
        <v>1</v>
      </c>
    </row>
    <row r="81" spans="1:9" x14ac:dyDescent="0.2">
      <c r="A81" s="259"/>
      <c r="B81" s="164" t="s">
        <v>388</v>
      </c>
      <c r="C81" s="164" t="s">
        <v>52</v>
      </c>
      <c r="D81" s="164" t="s">
        <v>281</v>
      </c>
      <c r="E81" s="165" t="s">
        <v>66</v>
      </c>
      <c r="F81" s="165" t="s">
        <v>431</v>
      </c>
      <c r="G81" s="166">
        <v>0</v>
      </c>
      <c r="H81" s="166">
        <v>1</v>
      </c>
      <c r="I81" s="166">
        <v>1</v>
      </c>
    </row>
    <row r="82" spans="1:9" ht="15" customHeight="1" x14ac:dyDescent="0.2">
      <c r="A82" s="259"/>
      <c r="B82" s="164" t="s">
        <v>455</v>
      </c>
      <c r="C82" s="164" t="s">
        <v>52</v>
      </c>
      <c r="D82" s="164" t="s">
        <v>281</v>
      </c>
      <c r="E82" s="165" t="s">
        <v>435</v>
      </c>
      <c r="F82" s="165" t="s">
        <v>456</v>
      </c>
      <c r="G82" s="166">
        <v>302</v>
      </c>
      <c r="H82" s="166">
        <v>189</v>
      </c>
      <c r="I82" s="166">
        <v>491</v>
      </c>
    </row>
    <row r="83" spans="1:9" x14ac:dyDescent="0.2">
      <c r="A83" s="259"/>
      <c r="B83" s="164" t="s">
        <v>389</v>
      </c>
      <c r="C83" s="164" t="s">
        <v>52</v>
      </c>
      <c r="D83" s="164" t="s">
        <v>281</v>
      </c>
      <c r="E83" s="165" t="s">
        <v>435</v>
      </c>
      <c r="F83" s="165" t="s">
        <v>450</v>
      </c>
      <c r="G83" s="166">
        <v>193</v>
      </c>
      <c r="H83" s="166">
        <v>210</v>
      </c>
      <c r="I83" s="166">
        <v>403</v>
      </c>
    </row>
    <row r="84" spans="1:9" x14ac:dyDescent="0.2">
      <c r="A84" s="259"/>
      <c r="B84" s="164" t="s">
        <v>390</v>
      </c>
      <c r="C84" s="164" t="s">
        <v>52</v>
      </c>
      <c r="D84" s="164" t="s">
        <v>281</v>
      </c>
      <c r="E84" s="165" t="s">
        <v>435</v>
      </c>
      <c r="F84" s="165" t="s">
        <v>451</v>
      </c>
      <c r="G84" s="166">
        <v>12</v>
      </c>
      <c r="H84" s="166">
        <v>2</v>
      </c>
      <c r="I84" s="166">
        <v>14</v>
      </c>
    </row>
    <row r="85" spans="1:9" x14ac:dyDescent="0.2">
      <c r="A85" s="259"/>
      <c r="B85" s="164" t="s">
        <v>372</v>
      </c>
      <c r="C85" s="164" t="s">
        <v>52</v>
      </c>
      <c r="D85" s="164" t="s">
        <v>61</v>
      </c>
      <c r="E85" s="165" t="s">
        <v>62</v>
      </c>
      <c r="F85" s="165" t="s">
        <v>444</v>
      </c>
      <c r="G85" s="166">
        <v>9</v>
      </c>
      <c r="H85" s="166">
        <v>4</v>
      </c>
      <c r="I85" s="166">
        <v>13</v>
      </c>
    </row>
    <row r="86" spans="1:9" ht="15" customHeight="1" x14ac:dyDescent="0.2">
      <c r="A86" s="259"/>
      <c r="B86" s="164" t="s">
        <v>373</v>
      </c>
      <c r="C86" s="164" t="s">
        <v>52</v>
      </c>
      <c r="D86" s="164" t="s">
        <v>61</v>
      </c>
      <c r="E86" s="165" t="s">
        <v>63</v>
      </c>
      <c r="F86" s="165" t="s">
        <v>444</v>
      </c>
      <c r="G86" s="166">
        <v>50</v>
      </c>
      <c r="H86" s="166">
        <v>24</v>
      </c>
      <c r="I86" s="166">
        <v>74</v>
      </c>
    </row>
    <row r="87" spans="1:9" x14ac:dyDescent="0.2">
      <c r="A87" s="259"/>
      <c r="B87" s="164" t="s">
        <v>374</v>
      </c>
      <c r="C87" s="164" t="s">
        <v>52</v>
      </c>
      <c r="D87" s="164" t="s">
        <v>61</v>
      </c>
      <c r="E87" s="165" t="s">
        <v>64</v>
      </c>
      <c r="F87" s="165" t="s">
        <v>444</v>
      </c>
      <c r="G87" s="166">
        <v>611</v>
      </c>
      <c r="H87" s="166">
        <v>311</v>
      </c>
      <c r="I87" s="166">
        <v>922</v>
      </c>
    </row>
    <row r="88" spans="1:9" x14ac:dyDescent="0.2">
      <c r="A88" s="259"/>
      <c r="B88" s="164" t="s">
        <v>375</v>
      </c>
      <c r="C88" s="164" t="s">
        <v>52</v>
      </c>
      <c r="D88" s="164" t="s">
        <v>61</v>
      </c>
      <c r="E88" s="165" t="s">
        <v>65</v>
      </c>
      <c r="F88" s="165" t="s">
        <v>444</v>
      </c>
      <c r="G88" s="166">
        <v>217</v>
      </c>
      <c r="H88" s="166">
        <v>122</v>
      </c>
      <c r="I88" s="166">
        <v>339</v>
      </c>
    </row>
    <row r="89" spans="1:9" x14ac:dyDescent="0.2">
      <c r="A89" s="259"/>
      <c r="B89" s="164" t="s">
        <v>376</v>
      </c>
      <c r="C89" s="164" t="s">
        <v>52</v>
      </c>
      <c r="D89" s="164" t="s">
        <v>61</v>
      </c>
      <c r="E89" s="165" t="s">
        <v>66</v>
      </c>
      <c r="F89" s="165" t="s">
        <v>444</v>
      </c>
      <c r="G89" s="166">
        <v>4</v>
      </c>
      <c r="H89" s="166">
        <v>1</v>
      </c>
      <c r="I89" s="166">
        <v>5</v>
      </c>
    </row>
    <row r="91" spans="1:9" x14ac:dyDescent="0.2">
      <c r="G91" s="129"/>
      <c r="H91" s="129"/>
    </row>
  </sheetData>
  <autoFilter ref="B2:I91"/>
  <sortState ref="B2:H102">
    <sortCondition ref="D2:D102"/>
  </sortState>
  <mergeCells count="9">
    <mergeCell ref="A3:A30"/>
    <mergeCell ref="A31:A69"/>
    <mergeCell ref="A70:A89"/>
    <mergeCell ref="G1:I1"/>
    <mergeCell ref="A1:A2"/>
    <mergeCell ref="B1:B2"/>
    <mergeCell ref="E1:E2"/>
    <mergeCell ref="F1:F2"/>
    <mergeCell ref="D1:D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workbookViewId="0"/>
  </sheetViews>
  <sheetFormatPr defaultRowHeight="15" x14ac:dyDescent="0.25"/>
  <cols>
    <col min="1" max="1" width="20.7109375" style="5" customWidth="1"/>
    <col min="2" max="8" width="9.7109375" style="5" customWidth="1"/>
    <col min="9" max="9" width="1.7109375" style="5" customWidth="1"/>
    <col min="10" max="11" width="13.7109375" style="5" customWidth="1"/>
  </cols>
  <sheetData>
    <row r="2" spans="1:11" x14ac:dyDescent="0.25">
      <c r="A2" s="3" t="s">
        <v>69</v>
      </c>
      <c r="B2" s="4"/>
      <c r="C2" s="4"/>
      <c r="D2" s="4"/>
      <c r="E2" s="4"/>
      <c r="F2" s="4"/>
      <c r="G2" s="4"/>
    </row>
    <row r="3" spans="1:11" x14ac:dyDescent="0.25">
      <c r="A3" s="6" t="s">
        <v>70</v>
      </c>
      <c r="B3" s="7"/>
      <c r="C3" s="7"/>
      <c r="D3" s="7"/>
      <c r="E3" s="7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4"/>
      <c r="B5" s="4"/>
      <c r="C5" s="4"/>
      <c r="D5" s="4"/>
      <c r="E5" s="4"/>
      <c r="F5" s="4"/>
      <c r="G5" s="4"/>
    </row>
    <row r="6" spans="1:11" x14ac:dyDescent="0.25">
      <c r="A6" s="56" t="s">
        <v>108</v>
      </c>
      <c r="B6" s="4"/>
      <c r="C6" s="4"/>
      <c r="D6" s="4"/>
      <c r="E6" s="4"/>
      <c r="F6" s="4"/>
      <c r="G6" s="4"/>
    </row>
    <row r="7" spans="1:11" x14ac:dyDescent="0.25">
      <c r="A7" s="8" t="s">
        <v>128</v>
      </c>
      <c r="B7" s="9"/>
      <c r="C7" s="9"/>
      <c r="D7" s="9"/>
      <c r="E7" s="9"/>
      <c r="F7" s="9"/>
      <c r="G7" s="9"/>
    </row>
    <row r="8" spans="1:11" x14ac:dyDescent="0.25">
      <c r="A8" s="10"/>
      <c r="B8" s="9"/>
      <c r="C8" s="9"/>
      <c r="D8" s="9"/>
      <c r="E8" s="9"/>
      <c r="F8" s="9"/>
      <c r="G8" s="9"/>
    </row>
    <row r="9" spans="1:11" ht="15.75" thickBot="1" x14ac:dyDescent="0.3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</row>
    <row r="10" spans="1:11" x14ac:dyDescent="0.25">
      <c r="A10" s="13"/>
      <c r="B10" s="269" t="s">
        <v>110</v>
      </c>
      <c r="C10" s="269"/>
      <c r="D10" s="269"/>
      <c r="E10" s="269"/>
      <c r="F10" s="269"/>
      <c r="G10" s="269"/>
      <c r="H10" s="269"/>
      <c r="I10" s="14"/>
      <c r="J10" s="270" t="s">
        <v>72</v>
      </c>
      <c r="K10" s="270"/>
    </row>
    <row r="11" spans="1:11" ht="23.25" x14ac:dyDescent="0.25">
      <c r="A11" s="15" t="s">
        <v>114</v>
      </c>
      <c r="B11" s="47" t="s">
        <v>5</v>
      </c>
      <c r="C11" s="47" t="s">
        <v>74</v>
      </c>
      <c r="D11" s="47" t="s">
        <v>75</v>
      </c>
      <c r="E11" s="47" t="s">
        <v>76</v>
      </c>
      <c r="F11" s="47" t="s">
        <v>77</v>
      </c>
      <c r="G11" s="47" t="s">
        <v>78</v>
      </c>
      <c r="H11" s="48" t="s">
        <v>79</v>
      </c>
      <c r="I11" s="49"/>
      <c r="J11" s="19" t="s">
        <v>80</v>
      </c>
      <c r="K11" s="19" t="s">
        <v>81</v>
      </c>
    </row>
    <row r="12" spans="1:11" x14ac:dyDescent="0.25">
      <c r="A12" s="20"/>
      <c r="B12" s="21"/>
      <c r="C12" s="21"/>
      <c r="D12" s="22"/>
      <c r="E12" s="22"/>
      <c r="F12" s="22"/>
      <c r="G12" s="22"/>
    </row>
    <row r="13" spans="1:11" x14ac:dyDescent="0.25">
      <c r="A13" s="23" t="s">
        <v>129</v>
      </c>
      <c r="B13" s="24"/>
      <c r="C13" s="24"/>
      <c r="D13" s="24"/>
      <c r="E13" s="24"/>
      <c r="F13" s="24"/>
      <c r="G13" s="24"/>
    </row>
    <row r="14" spans="1:11" x14ac:dyDescent="0.25">
      <c r="A14" s="25"/>
      <c r="B14" s="24"/>
      <c r="C14" s="24"/>
      <c r="D14" s="24"/>
      <c r="E14" s="24"/>
      <c r="F14" s="24"/>
      <c r="G14" s="24"/>
    </row>
    <row r="15" spans="1:11" x14ac:dyDescent="0.25">
      <c r="A15" s="57" t="s">
        <v>116</v>
      </c>
      <c r="B15" s="24">
        <v>238.78644794837149</v>
      </c>
      <c r="C15" s="24">
        <v>16.233120721171336</v>
      </c>
      <c r="D15" s="24">
        <v>0.34554282512216394</v>
      </c>
      <c r="E15" s="24">
        <v>1566.0134517647655</v>
      </c>
      <c r="F15" s="24">
        <v>325.28421960367086</v>
      </c>
      <c r="G15" s="24">
        <v>248.32389253829743</v>
      </c>
      <c r="H15" s="38">
        <v>2394.9866754013988</v>
      </c>
      <c r="J15" s="29">
        <v>4995</v>
      </c>
      <c r="K15" s="30">
        <v>75330</v>
      </c>
    </row>
    <row r="16" spans="1:11" x14ac:dyDescent="0.25">
      <c r="A16" s="57">
        <v>2</v>
      </c>
      <c r="B16" s="24">
        <v>224.75302773681798</v>
      </c>
      <c r="C16" s="24">
        <v>24.813667571360003</v>
      </c>
      <c r="D16" s="24">
        <v>0.25380069898668883</v>
      </c>
      <c r="E16" s="24">
        <v>2845.2902454612163</v>
      </c>
      <c r="F16" s="24">
        <v>297.1269736885834</v>
      </c>
      <c r="G16" s="24">
        <v>438.29838661677371</v>
      </c>
      <c r="H16" s="38">
        <v>3830.5361017737382</v>
      </c>
      <c r="J16" s="29">
        <v>4055</v>
      </c>
      <c r="K16" s="30">
        <v>67680</v>
      </c>
    </row>
    <row r="17" spans="1:11" x14ac:dyDescent="0.25">
      <c r="A17" s="57">
        <v>3</v>
      </c>
      <c r="B17" s="24">
        <v>201.3924344364986</v>
      </c>
      <c r="C17" s="24">
        <v>21.484407265127988</v>
      </c>
      <c r="D17" s="24">
        <v>0.4831901685952773</v>
      </c>
      <c r="E17" s="24">
        <v>3708.5676944000343</v>
      </c>
      <c r="F17" s="24">
        <v>227.30915726446901</v>
      </c>
      <c r="G17" s="24">
        <v>490.95197198000756</v>
      </c>
      <c r="H17" s="38">
        <v>4650.1888555147325</v>
      </c>
      <c r="J17" s="29">
        <v>3817</v>
      </c>
      <c r="K17" s="30">
        <v>66437</v>
      </c>
    </row>
    <row r="18" spans="1:11" x14ac:dyDescent="0.25">
      <c r="A18" s="57">
        <v>4</v>
      </c>
      <c r="B18" s="24">
        <v>196.32788641720978</v>
      </c>
      <c r="C18" s="24">
        <v>31.386381827735264</v>
      </c>
      <c r="D18" s="24">
        <v>2.5628017915106791</v>
      </c>
      <c r="E18" s="24">
        <v>4053.4181280133885</v>
      </c>
      <c r="F18" s="24">
        <v>238.72156849643955</v>
      </c>
      <c r="G18" s="24">
        <v>505.87141477696446</v>
      </c>
      <c r="H18" s="38">
        <v>5028.288181323248</v>
      </c>
      <c r="J18" s="29">
        <v>3881</v>
      </c>
      <c r="K18" s="30">
        <v>71859</v>
      </c>
    </row>
    <row r="19" spans="1:11" x14ac:dyDescent="0.25">
      <c r="A19" s="57" t="s">
        <v>117</v>
      </c>
      <c r="B19" s="24">
        <v>194.53161597350785</v>
      </c>
      <c r="C19" s="24">
        <v>30.203072064673716</v>
      </c>
      <c r="D19" s="24">
        <v>0.42973518717204756</v>
      </c>
      <c r="E19" s="24">
        <v>4880.498995275555</v>
      </c>
      <c r="F19" s="24">
        <v>194.59394137871993</v>
      </c>
      <c r="G19" s="24">
        <v>504.68185811696196</v>
      </c>
      <c r="H19" s="38">
        <v>5804.9392179965907</v>
      </c>
      <c r="J19" s="29">
        <v>4563</v>
      </c>
      <c r="K19" s="30">
        <v>88695</v>
      </c>
    </row>
    <row r="20" spans="1:11" x14ac:dyDescent="0.25">
      <c r="A20" s="57"/>
      <c r="B20" s="24"/>
      <c r="C20" s="24"/>
      <c r="D20" s="24"/>
      <c r="E20" s="24"/>
      <c r="F20" s="24"/>
      <c r="G20" s="24"/>
      <c r="H20" s="38"/>
      <c r="J20" s="29"/>
      <c r="K20" s="30"/>
    </row>
    <row r="21" spans="1:11" x14ac:dyDescent="0.25">
      <c r="A21" s="58" t="s">
        <v>118</v>
      </c>
      <c r="B21" s="38">
        <v>212.40137204891306</v>
      </c>
      <c r="C21" s="38">
        <v>24.497219557355002</v>
      </c>
      <c r="D21" s="38">
        <v>0.76962815902472381</v>
      </c>
      <c r="E21" s="38">
        <v>3342.8657641281284</v>
      </c>
      <c r="F21" s="38">
        <v>259.16382741963372</v>
      </c>
      <c r="G21" s="38">
        <v>428.9055977822548</v>
      </c>
      <c r="H21" s="38">
        <v>4268.6034090953099</v>
      </c>
      <c r="I21" s="59"/>
      <c r="J21" s="33">
        <v>21311</v>
      </c>
      <c r="K21" s="34">
        <v>370001</v>
      </c>
    </row>
    <row r="22" spans="1:11" x14ac:dyDescent="0.25">
      <c r="A22" s="60"/>
      <c r="B22" s="24"/>
      <c r="C22" s="24"/>
      <c r="D22" s="24"/>
      <c r="E22" s="24"/>
      <c r="F22" s="24"/>
      <c r="G22" s="24"/>
      <c r="J22" s="29"/>
      <c r="K22" s="30"/>
    </row>
    <row r="23" spans="1:11" x14ac:dyDescent="0.25">
      <c r="A23" s="25"/>
      <c r="B23" s="24"/>
      <c r="C23" s="24"/>
      <c r="D23" s="24"/>
      <c r="E23" s="24"/>
      <c r="F23" s="24"/>
      <c r="G23" s="24"/>
      <c r="J23" s="29"/>
      <c r="K23" s="30"/>
    </row>
    <row r="24" spans="1:11" x14ac:dyDescent="0.25">
      <c r="A24" s="23" t="s">
        <v>119</v>
      </c>
      <c r="B24" s="24"/>
      <c r="C24" s="24"/>
      <c r="D24" s="24"/>
      <c r="E24" s="24"/>
      <c r="F24" s="24"/>
      <c r="G24" s="24"/>
      <c r="J24" s="29"/>
      <c r="K24" s="30"/>
    </row>
    <row r="25" spans="1:11" x14ac:dyDescent="0.25">
      <c r="A25" s="25"/>
      <c r="B25" s="24"/>
      <c r="C25" s="24"/>
      <c r="D25" s="24"/>
      <c r="E25" s="24"/>
      <c r="F25" s="24"/>
      <c r="G25" s="24"/>
      <c r="J25" s="29"/>
      <c r="K25" s="30"/>
    </row>
    <row r="26" spans="1:11" x14ac:dyDescent="0.25">
      <c r="A26" s="57" t="s">
        <v>116</v>
      </c>
      <c r="B26" s="24">
        <v>251.94907596990325</v>
      </c>
      <c r="C26" s="24">
        <v>40.061823610550384</v>
      </c>
      <c r="D26" s="24">
        <v>999.02181266844821</v>
      </c>
      <c r="E26" s="24">
        <v>1095.743198648403</v>
      </c>
      <c r="F26" s="24">
        <v>702.88258572477628</v>
      </c>
      <c r="G26" s="24">
        <v>1059.2227857949601</v>
      </c>
      <c r="H26" s="38">
        <v>4148.8812824170418</v>
      </c>
      <c r="I26" s="24"/>
      <c r="J26" s="29">
        <v>2090</v>
      </c>
      <c r="K26" s="30">
        <v>36254</v>
      </c>
    </row>
    <row r="27" spans="1:11" x14ac:dyDescent="0.25">
      <c r="A27" s="57">
        <v>2</v>
      </c>
      <c r="B27" s="24">
        <v>254.52104066948476</v>
      </c>
      <c r="C27" s="24">
        <v>48.254396699768165</v>
      </c>
      <c r="D27" s="24">
        <v>1828.7057944307003</v>
      </c>
      <c r="E27" s="24">
        <v>1589.6741927208352</v>
      </c>
      <c r="F27" s="24">
        <v>627.49730147193031</v>
      </c>
      <c r="G27" s="24">
        <v>1232.0310216974074</v>
      </c>
      <c r="H27" s="38">
        <v>5580.6837476901264</v>
      </c>
      <c r="I27" s="24"/>
      <c r="J27" s="29">
        <v>1810</v>
      </c>
      <c r="K27" s="30">
        <v>33525</v>
      </c>
    </row>
    <row r="28" spans="1:11" x14ac:dyDescent="0.25">
      <c r="A28" s="57">
        <v>3</v>
      </c>
      <c r="B28" s="24">
        <v>231.70818222956603</v>
      </c>
      <c r="C28" s="24">
        <v>47.650775291185312</v>
      </c>
      <c r="D28" s="24">
        <v>2359.333586842899</v>
      </c>
      <c r="E28" s="24">
        <v>1768.7209490695298</v>
      </c>
      <c r="F28" s="24">
        <v>441.42317119251697</v>
      </c>
      <c r="G28" s="24">
        <v>1329.9523953697574</v>
      </c>
      <c r="H28" s="38">
        <v>6178.7890599954535</v>
      </c>
      <c r="I28" s="24"/>
      <c r="J28" s="29">
        <v>1584</v>
      </c>
      <c r="K28" s="30">
        <v>29197</v>
      </c>
    </row>
    <row r="29" spans="1:11" x14ac:dyDescent="0.25">
      <c r="A29" s="57">
        <v>4</v>
      </c>
      <c r="B29" s="24">
        <v>193.25734833023537</v>
      </c>
      <c r="C29" s="24">
        <v>42.124267834257097</v>
      </c>
      <c r="D29" s="24">
        <v>3493.8848109906166</v>
      </c>
      <c r="E29" s="24">
        <v>2237.287850914071</v>
      </c>
      <c r="F29" s="24">
        <v>422.91287465854333</v>
      </c>
      <c r="G29" s="24">
        <v>1400.0089325632091</v>
      </c>
      <c r="H29" s="38">
        <v>7789.4760852909321</v>
      </c>
      <c r="I29" s="24"/>
      <c r="J29" s="29">
        <v>1513</v>
      </c>
      <c r="K29" s="30">
        <v>29446</v>
      </c>
    </row>
    <row r="30" spans="1:11" x14ac:dyDescent="0.25">
      <c r="A30" s="57" t="s">
        <v>117</v>
      </c>
      <c r="B30" s="24">
        <v>209.66402207920441</v>
      </c>
      <c r="C30" s="24">
        <v>39.787079146434039</v>
      </c>
      <c r="D30" s="24">
        <v>3405.5155055984155</v>
      </c>
      <c r="E30" s="24">
        <v>2432.1519918958365</v>
      </c>
      <c r="F30" s="24">
        <v>368.198200488976</v>
      </c>
      <c r="G30" s="24">
        <v>1712.2843103512016</v>
      </c>
      <c r="H30" s="38">
        <v>8167.6011095600679</v>
      </c>
      <c r="I30" s="24"/>
      <c r="J30" s="29">
        <v>1513</v>
      </c>
      <c r="K30" s="30">
        <v>30566</v>
      </c>
    </row>
    <row r="31" spans="1:11" x14ac:dyDescent="0.25">
      <c r="A31" s="57"/>
      <c r="B31" s="24"/>
      <c r="C31" s="24"/>
      <c r="D31" s="24"/>
      <c r="E31" s="24"/>
      <c r="F31" s="24"/>
      <c r="G31" s="24"/>
      <c r="H31" s="38"/>
      <c r="I31" s="24"/>
      <c r="J31" s="29"/>
      <c r="K31" s="30"/>
    </row>
    <row r="32" spans="1:11" x14ac:dyDescent="0.25">
      <c r="A32" s="58" t="s">
        <v>118</v>
      </c>
      <c r="B32" s="38">
        <v>231.28029867019359</v>
      </c>
      <c r="C32" s="38">
        <v>43.595011931807683</v>
      </c>
      <c r="D32" s="38">
        <v>2279.6079914651305</v>
      </c>
      <c r="E32" s="38">
        <v>1755.901791756482</v>
      </c>
      <c r="F32" s="38">
        <v>531.5824102080619</v>
      </c>
      <c r="G32" s="38">
        <v>1317.9367305943433</v>
      </c>
      <c r="H32" s="38">
        <v>6159.9042346260194</v>
      </c>
      <c r="I32" s="38"/>
      <c r="J32" s="33">
        <v>8510</v>
      </c>
      <c r="K32" s="34">
        <v>158988</v>
      </c>
    </row>
    <row r="33" spans="1:11" x14ac:dyDescent="0.25">
      <c r="A33" s="60"/>
      <c r="B33" s="24"/>
      <c r="C33" s="24"/>
      <c r="D33" s="24"/>
      <c r="E33" s="24"/>
      <c r="F33" s="24"/>
      <c r="G33" s="24"/>
      <c r="J33" s="29"/>
      <c r="K33" s="30"/>
    </row>
    <row r="34" spans="1:11" x14ac:dyDescent="0.25">
      <c r="A34" s="25"/>
      <c r="B34" s="24"/>
      <c r="C34" s="24"/>
      <c r="D34" s="24"/>
      <c r="E34" s="24"/>
      <c r="F34" s="24"/>
      <c r="G34" s="24"/>
      <c r="J34" s="29"/>
      <c r="K34" s="30"/>
    </row>
    <row r="35" spans="1:11" x14ac:dyDescent="0.25">
      <c r="A35" s="23" t="s">
        <v>120</v>
      </c>
      <c r="B35" s="24"/>
      <c r="C35" s="24"/>
      <c r="D35" s="24"/>
      <c r="E35" s="24"/>
      <c r="F35" s="24"/>
      <c r="G35" s="24"/>
      <c r="J35" s="29"/>
      <c r="K35" s="30"/>
    </row>
    <row r="36" spans="1:11" x14ac:dyDescent="0.25">
      <c r="A36" s="25"/>
      <c r="B36" s="24"/>
      <c r="C36" s="24"/>
      <c r="D36" s="24"/>
      <c r="E36" s="24"/>
      <c r="F36" s="24"/>
      <c r="G36" s="24"/>
      <c r="J36" s="29"/>
      <c r="K36" s="30"/>
    </row>
    <row r="37" spans="1:11" x14ac:dyDescent="0.25">
      <c r="A37" s="57" t="s">
        <v>116</v>
      </c>
      <c r="B37" s="24">
        <v>235.25591518017973</v>
      </c>
      <c r="C37" s="24">
        <v>80.683554700680943</v>
      </c>
      <c r="D37" s="24">
        <v>2605.9834301255078</v>
      </c>
      <c r="E37" s="24">
        <v>1100.5953999414651</v>
      </c>
      <c r="F37" s="24">
        <v>436.19410728493153</v>
      </c>
      <c r="G37" s="24">
        <v>1120.7190547901064</v>
      </c>
      <c r="H37" s="38">
        <v>5579.4314620228715</v>
      </c>
      <c r="I37" s="24"/>
      <c r="J37" s="29">
        <v>2735</v>
      </c>
      <c r="K37" s="30">
        <v>56110</v>
      </c>
    </row>
    <row r="38" spans="1:11" x14ac:dyDescent="0.25">
      <c r="A38" s="57">
        <v>2</v>
      </c>
      <c r="B38" s="24">
        <v>235.0395386659153</v>
      </c>
      <c r="C38" s="24">
        <v>63.584536633047989</v>
      </c>
      <c r="D38" s="24">
        <v>3719.2630307245136</v>
      </c>
      <c r="E38" s="24">
        <v>1507.3514798423569</v>
      </c>
      <c r="F38" s="24">
        <v>419.14591656046764</v>
      </c>
      <c r="G38" s="24">
        <v>1434.6933828550691</v>
      </c>
      <c r="H38" s="38">
        <v>7379.0778852813701</v>
      </c>
      <c r="I38" s="24"/>
      <c r="J38" s="29">
        <v>2476</v>
      </c>
      <c r="K38" s="30">
        <v>53179</v>
      </c>
    </row>
    <row r="39" spans="1:11" x14ac:dyDescent="0.25">
      <c r="A39" s="57">
        <v>3</v>
      </c>
      <c r="B39" s="24">
        <v>234.19065310895982</v>
      </c>
      <c r="C39" s="24">
        <v>73.809892342164176</v>
      </c>
      <c r="D39" s="24">
        <v>4562.5682247389841</v>
      </c>
      <c r="E39" s="24">
        <v>1739.0367046366368</v>
      </c>
      <c r="F39" s="24">
        <v>258.09284587994318</v>
      </c>
      <c r="G39" s="24">
        <v>1469.7478214512093</v>
      </c>
      <c r="H39" s="38">
        <v>8337.4461421578981</v>
      </c>
      <c r="I39" s="24"/>
      <c r="J39" s="29">
        <v>2311</v>
      </c>
      <c r="K39" s="30">
        <v>50434</v>
      </c>
    </row>
    <row r="40" spans="1:11" x14ac:dyDescent="0.25">
      <c r="A40" s="57">
        <v>4</v>
      </c>
      <c r="B40" s="24">
        <v>194.83772746906033</v>
      </c>
      <c r="C40" s="24">
        <v>70.735073878158772</v>
      </c>
      <c r="D40" s="24">
        <v>5369.3307243173431</v>
      </c>
      <c r="E40" s="24">
        <v>1800.854320183154</v>
      </c>
      <c r="F40" s="24">
        <v>178.37990595415846</v>
      </c>
      <c r="G40" s="24">
        <v>1599.7363776191883</v>
      </c>
      <c r="H40" s="38">
        <v>9213.8741294210631</v>
      </c>
      <c r="I40" s="24"/>
      <c r="J40" s="29">
        <v>1890</v>
      </c>
      <c r="K40" s="30">
        <v>41798</v>
      </c>
    </row>
    <row r="41" spans="1:11" x14ac:dyDescent="0.25">
      <c r="A41" s="57" t="s">
        <v>117</v>
      </c>
      <c r="B41" s="24">
        <v>171.45778699463219</v>
      </c>
      <c r="C41" s="24">
        <v>65.197751347189296</v>
      </c>
      <c r="D41" s="24">
        <v>6702.7953710206184</v>
      </c>
      <c r="E41" s="24">
        <v>2037.5037278215098</v>
      </c>
      <c r="F41" s="24">
        <v>157.564691582553</v>
      </c>
      <c r="G41" s="24">
        <v>1522.9638833372194</v>
      </c>
      <c r="H41" s="38">
        <v>10657.483212103722</v>
      </c>
      <c r="I41" s="24"/>
      <c r="J41" s="29">
        <v>1956</v>
      </c>
      <c r="K41" s="30">
        <v>43501</v>
      </c>
    </row>
    <row r="42" spans="1:11" x14ac:dyDescent="0.25">
      <c r="A42" s="57"/>
      <c r="B42" s="24"/>
      <c r="C42" s="24"/>
      <c r="D42" s="24"/>
      <c r="E42" s="24"/>
      <c r="F42" s="24"/>
      <c r="G42" s="24"/>
      <c r="H42" s="38"/>
      <c r="I42" s="24"/>
      <c r="J42" s="29"/>
      <c r="K42" s="30"/>
    </row>
    <row r="43" spans="1:11" x14ac:dyDescent="0.25">
      <c r="A43" s="58" t="s">
        <v>118</v>
      </c>
      <c r="B43" s="38">
        <v>217.93153349936188</v>
      </c>
      <c r="C43" s="38">
        <v>71.265428658746259</v>
      </c>
      <c r="D43" s="38">
        <v>4377.7942150410281</v>
      </c>
      <c r="E43" s="38">
        <v>1590.1086964652693</v>
      </c>
      <c r="F43" s="38">
        <v>308.35395894157119</v>
      </c>
      <c r="G43" s="38">
        <v>1406.6940560827654</v>
      </c>
      <c r="H43" s="38">
        <v>7972.1478886887426</v>
      </c>
      <c r="I43" s="38"/>
      <c r="J43" s="33">
        <v>11368</v>
      </c>
      <c r="K43" s="34">
        <v>245022</v>
      </c>
    </row>
    <row r="44" spans="1:11" x14ac:dyDescent="0.25">
      <c r="A44" s="60"/>
      <c r="B44" s="24"/>
      <c r="C44" s="24"/>
      <c r="D44" s="24"/>
      <c r="E44" s="24"/>
      <c r="F44" s="24"/>
      <c r="G44" s="24"/>
      <c r="J44" s="29"/>
      <c r="K44" s="30"/>
    </row>
    <row r="45" spans="1:11" x14ac:dyDescent="0.25">
      <c r="A45" s="25"/>
      <c r="B45" s="24"/>
      <c r="C45" s="24"/>
      <c r="D45" s="24"/>
      <c r="E45" s="24"/>
      <c r="F45" s="24"/>
      <c r="G45" s="24"/>
      <c r="J45" s="29"/>
      <c r="K45" s="30"/>
    </row>
    <row r="46" spans="1:11" x14ac:dyDescent="0.25">
      <c r="A46" s="23" t="s">
        <v>121</v>
      </c>
      <c r="B46" s="24"/>
      <c r="C46" s="24"/>
      <c r="D46" s="24"/>
      <c r="E46" s="24"/>
      <c r="F46" s="24"/>
      <c r="G46" s="24"/>
      <c r="J46" s="29"/>
      <c r="K46" s="30"/>
    </row>
    <row r="47" spans="1:11" x14ac:dyDescent="0.25">
      <c r="A47" s="25"/>
      <c r="B47" s="24"/>
      <c r="C47" s="24"/>
      <c r="D47" s="24"/>
      <c r="E47" s="24"/>
      <c r="F47" s="24"/>
      <c r="G47" s="24"/>
      <c r="J47" s="29"/>
      <c r="K47" s="30"/>
    </row>
    <row r="48" spans="1:11" x14ac:dyDescent="0.25">
      <c r="A48" s="57" t="s">
        <v>116</v>
      </c>
      <c r="B48" s="24">
        <v>206.69598905419409</v>
      </c>
      <c r="C48" s="24">
        <v>61.887596578027726</v>
      </c>
      <c r="D48" s="24">
        <v>2871.9182741805298</v>
      </c>
      <c r="E48" s="24">
        <v>940.39704592928842</v>
      </c>
      <c r="F48" s="24">
        <v>424.56162632170248</v>
      </c>
      <c r="G48" s="24">
        <v>729.35068051223777</v>
      </c>
      <c r="H48" s="38">
        <v>5234.8112125759808</v>
      </c>
      <c r="J48" s="29">
        <v>2624</v>
      </c>
      <c r="K48" s="30">
        <v>52817</v>
      </c>
    </row>
    <row r="49" spans="1:11" x14ac:dyDescent="0.25">
      <c r="A49" s="57">
        <v>2</v>
      </c>
      <c r="B49" s="24">
        <v>209.55615526472999</v>
      </c>
      <c r="C49" s="24">
        <v>61.55636783507893</v>
      </c>
      <c r="D49" s="24">
        <v>4731.0801462902782</v>
      </c>
      <c r="E49" s="24">
        <v>1268.4766351170135</v>
      </c>
      <c r="F49" s="24">
        <v>301.6060236142705</v>
      </c>
      <c r="G49" s="24">
        <v>1122.5939828148144</v>
      </c>
      <c r="H49" s="38">
        <v>7694.8693109361848</v>
      </c>
      <c r="J49" s="29">
        <v>2763</v>
      </c>
      <c r="K49" s="30">
        <v>62098</v>
      </c>
    </row>
    <row r="50" spans="1:11" x14ac:dyDescent="0.25">
      <c r="A50" s="57">
        <v>3</v>
      </c>
      <c r="B50" s="24">
        <v>178.5909439773711</v>
      </c>
      <c r="C50" s="24">
        <v>76.29529186086971</v>
      </c>
      <c r="D50" s="24">
        <v>6041.7474203172451</v>
      </c>
      <c r="E50" s="24">
        <v>1411.2877623228092</v>
      </c>
      <c r="F50" s="24">
        <v>157.90112529225988</v>
      </c>
      <c r="G50" s="24">
        <v>1146.918117406643</v>
      </c>
      <c r="H50" s="38">
        <v>9012.7406611771985</v>
      </c>
      <c r="J50" s="29">
        <v>2776</v>
      </c>
      <c r="K50" s="30">
        <v>62460</v>
      </c>
    </row>
    <row r="51" spans="1:11" x14ac:dyDescent="0.25">
      <c r="A51" s="57">
        <v>4</v>
      </c>
      <c r="B51" s="24">
        <v>180.68412583803732</v>
      </c>
      <c r="C51" s="24">
        <v>91.914019809804373</v>
      </c>
      <c r="D51" s="24">
        <v>6845.6016828022812</v>
      </c>
      <c r="E51" s="24">
        <v>1652.7058619497227</v>
      </c>
      <c r="F51" s="24">
        <v>126.11003680448165</v>
      </c>
      <c r="G51" s="24">
        <v>1188.7529082170861</v>
      </c>
      <c r="H51" s="38">
        <v>10085.768635421413</v>
      </c>
      <c r="J51" s="29">
        <v>2903</v>
      </c>
      <c r="K51" s="30">
        <v>69091</v>
      </c>
    </row>
    <row r="52" spans="1:11" x14ac:dyDescent="0.25">
      <c r="A52" s="57" t="s">
        <v>117</v>
      </c>
      <c r="B52" s="24">
        <v>181.78025954588043</v>
      </c>
      <c r="C52" s="24">
        <v>84.521363134934788</v>
      </c>
      <c r="D52" s="24">
        <v>8003.0007949843985</v>
      </c>
      <c r="E52" s="24">
        <v>1782.9522338938339</v>
      </c>
      <c r="F52" s="24">
        <v>80.109760129229301</v>
      </c>
      <c r="G52" s="24">
        <v>1461.6262888449689</v>
      </c>
      <c r="H52" s="38">
        <v>11593.990700533246</v>
      </c>
      <c r="J52" s="29">
        <v>3201</v>
      </c>
      <c r="K52" s="30">
        <v>82458</v>
      </c>
    </row>
    <row r="53" spans="1:11" x14ac:dyDescent="0.25">
      <c r="A53" s="57"/>
      <c r="B53" s="24"/>
      <c r="C53" s="24"/>
      <c r="D53" s="24"/>
      <c r="E53" s="24"/>
      <c r="F53" s="24"/>
      <c r="G53" s="24"/>
      <c r="H53" s="38"/>
      <c r="J53" s="29"/>
      <c r="K53" s="30"/>
    </row>
    <row r="54" spans="1:11" x14ac:dyDescent="0.25">
      <c r="A54" s="58" t="s">
        <v>118</v>
      </c>
      <c r="B54" s="38">
        <v>191.26156296995478</v>
      </c>
      <c r="C54" s="38">
        <v>75.473483472691967</v>
      </c>
      <c r="D54" s="38">
        <v>5754.7726175534017</v>
      </c>
      <c r="E54" s="38">
        <v>1420.6157790993875</v>
      </c>
      <c r="F54" s="38">
        <v>214.59733596364001</v>
      </c>
      <c r="G54" s="38">
        <v>1138.103012966071</v>
      </c>
      <c r="H54" s="38">
        <v>8794.8237920251468</v>
      </c>
      <c r="I54" s="59"/>
      <c r="J54" s="33">
        <v>14267</v>
      </c>
      <c r="K54" s="34">
        <v>328924</v>
      </c>
    </row>
    <row r="55" spans="1:11" x14ac:dyDescent="0.25">
      <c r="A55" s="60"/>
      <c r="B55" s="24"/>
      <c r="C55" s="24"/>
      <c r="D55" s="24"/>
      <c r="E55" s="24"/>
      <c r="F55" s="24"/>
      <c r="G55" s="24"/>
      <c r="J55" s="29"/>
      <c r="K55" s="30"/>
    </row>
    <row r="56" spans="1:11" x14ac:dyDescent="0.25">
      <c r="A56" s="25"/>
      <c r="B56" s="24"/>
      <c r="C56" s="24"/>
      <c r="D56" s="24"/>
      <c r="E56" s="24"/>
      <c r="F56" s="24"/>
      <c r="G56" s="24"/>
      <c r="J56" s="29"/>
      <c r="K56" s="30"/>
    </row>
    <row r="57" spans="1:11" x14ac:dyDescent="0.25">
      <c r="A57" s="23" t="s">
        <v>122</v>
      </c>
      <c r="B57" s="24"/>
      <c r="C57" s="24"/>
      <c r="D57" s="24"/>
      <c r="E57" s="24"/>
      <c r="F57" s="24"/>
      <c r="G57" s="24"/>
      <c r="J57" s="29"/>
      <c r="K57" s="30"/>
    </row>
    <row r="58" spans="1:11" x14ac:dyDescent="0.25">
      <c r="A58" s="25"/>
      <c r="B58" s="24"/>
      <c r="C58" s="24"/>
      <c r="D58" s="24"/>
      <c r="E58" s="24"/>
      <c r="F58" s="24"/>
      <c r="G58" s="24"/>
      <c r="J58" s="29"/>
      <c r="K58" s="30"/>
    </row>
    <row r="59" spans="1:11" x14ac:dyDescent="0.25">
      <c r="A59" s="57" t="s">
        <v>116</v>
      </c>
      <c r="B59" s="24">
        <v>185.7579769720713</v>
      </c>
      <c r="C59" s="24">
        <v>52.422421068212998</v>
      </c>
      <c r="D59" s="24">
        <v>2704.1161337304065</v>
      </c>
      <c r="E59" s="24">
        <v>1077.1340414958122</v>
      </c>
      <c r="F59" s="24">
        <v>455.85452844213137</v>
      </c>
      <c r="G59" s="24">
        <v>599.40689772283361</v>
      </c>
      <c r="H59" s="38">
        <v>5074.6919994314676</v>
      </c>
      <c r="J59" s="29">
        <v>2173</v>
      </c>
      <c r="K59" s="30">
        <v>41265</v>
      </c>
    </row>
    <row r="60" spans="1:11" x14ac:dyDescent="0.25">
      <c r="A60" s="57">
        <v>2</v>
      </c>
      <c r="B60" s="24">
        <v>199.4345939243232</v>
      </c>
      <c r="C60" s="24">
        <v>57.755774339346964</v>
      </c>
      <c r="D60" s="24">
        <v>4503.8514242992342</v>
      </c>
      <c r="E60" s="24">
        <v>1416.5657071007042</v>
      </c>
      <c r="F60" s="24">
        <v>278.1653411449123</v>
      </c>
      <c r="G60" s="24">
        <v>1204.0299531239809</v>
      </c>
      <c r="H60" s="38">
        <v>7659.802793932502</v>
      </c>
      <c r="J60" s="29">
        <v>2360</v>
      </c>
      <c r="K60" s="30">
        <v>49448</v>
      </c>
    </row>
    <row r="61" spans="1:11" x14ac:dyDescent="0.25">
      <c r="A61" s="57">
        <v>3</v>
      </c>
      <c r="B61" s="24">
        <v>166.24530233897212</v>
      </c>
      <c r="C61" s="24">
        <v>63.400503966673298</v>
      </c>
      <c r="D61" s="24">
        <v>6092.8518315565925</v>
      </c>
      <c r="E61" s="24">
        <v>1588.8242681562224</v>
      </c>
      <c r="F61" s="24">
        <v>174.23404160528156</v>
      </c>
      <c r="G61" s="24">
        <v>866.36167738628774</v>
      </c>
      <c r="H61" s="38">
        <v>8951.9176250100281</v>
      </c>
      <c r="J61" s="29">
        <v>2632</v>
      </c>
      <c r="K61" s="30">
        <v>56166</v>
      </c>
    </row>
    <row r="62" spans="1:11" x14ac:dyDescent="0.25">
      <c r="A62" s="57">
        <v>4</v>
      </c>
      <c r="B62" s="24">
        <v>172.06373075188495</v>
      </c>
      <c r="C62" s="24">
        <v>72.945829023794374</v>
      </c>
      <c r="D62" s="24">
        <v>7059.5636301355607</v>
      </c>
      <c r="E62" s="24">
        <v>1692.0942713389832</v>
      </c>
      <c r="F62" s="24">
        <v>126.33958468675951</v>
      </c>
      <c r="G62" s="24">
        <v>1131.69384069784</v>
      </c>
      <c r="H62" s="38">
        <v>10254.700886634822</v>
      </c>
      <c r="J62" s="29">
        <v>2836</v>
      </c>
      <c r="K62" s="30">
        <v>65702</v>
      </c>
    </row>
    <row r="63" spans="1:11" x14ac:dyDescent="0.25">
      <c r="A63" s="57" t="s">
        <v>117</v>
      </c>
      <c r="B63" s="24">
        <v>166.11900072962987</v>
      </c>
      <c r="C63" s="24">
        <v>80.852765167066394</v>
      </c>
      <c r="D63" s="24">
        <v>8142.8636612661685</v>
      </c>
      <c r="E63" s="24">
        <v>1892.4225685722331</v>
      </c>
      <c r="F63" s="24">
        <v>79.034033786445747</v>
      </c>
      <c r="G63" s="24">
        <v>1487.3052034252737</v>
      </c>
      <c r="H63" s="38">
        <v>11848.597232946817</v>
      </c>
      <c r="J63" s="29">
        <v>3356</v>
      </c>
      <c r="K63" s="30">
        <v>81845</v>
      </c>
    </row>
    <row r="64" spans="1:11" x14ac:dyDescent="0.25">
      <c r="A64" s="57"/>
      <c r="B64" s="24"/>
      <c r="C64" s="24"/>
      <c r="D64" s="24"/>
      <c r="E64" s="24"/>
      <c r="F64" s="24"/>
      <c r="G64" s="24"/>
      <c r="H64" s="38"/>
      <c r="J64" s="29"/>
      <c r="K64" s="30"/>
    </row>
    <row r="65" spans="1:11" x14ac:dyDescent="0.25">
      <c r="A65" s="58" t="s">
        <v>118</v>
      </c>
      <c r="B65" s="38">
        <v>176.73797095523534</v>
      </c>
      <c r="C65" s="38">
        <v>66.775995522222644</v>
      </c>
      <c r="D65" s="38">
        <v>5935.2237976577926</v>
      </c>
      <c r="E65" s="38">
        <v>1566.9292354199422</v>
      </c>
      <c r="F65" s="38">
        <v>207.3434829507988</v>
      </c>
      <c r="G65" s="38">
        <v>1089.4514272707988</v>
      </c>
      <c r="H65" s="38">
        <v>9042.46190977679</v>
      </c>
      <c r="I65" s="59"/>
      <c r="J65" s="33">
        <v>13357</v>
      </c>
      <c r="K65" s="34">
        <v>294426</v>
      </c>
    </row>
    <row r="66" spans="1:11" x14ac:dyDescent="0.25">
      <c r="A66" s="60"/>
      <c r="B66" s="24"/>
      <c r="C66" s="24"/>
      <c r="D66" s="24"/>
      <c r="E66" s="24"/>
      <c r="F66" s="24"/>
      <c r="G66" s="24"/>
      <c r="J66" s="29"/>
      <c r="K66" s="30"/>
    </row>
    <row r="67" spans="1:11" x14ac:dyDescent="0.25">
      <c r="A67" s="25"/>
      <c r="B67" s="24"/>
      <c r="C67" s="24"/>
      <c r="D67" s="24"/>
      <c r="E67" s="24"/>
      <c r="F67" s="24"/>
      <c r="G67" s="24"/>
      <c r="J67" s="29"/>
      <c r="K67" s="30"/>
    </row>
    <row r="68" spans="1:11" x14ac:dyDescent="0.25">
      <c r="A68" s="23" t="s">
        <v>123</v>
      </c>
      <c r="B68" s="24"/>
      <c r="C68" s="24"/>
      <c r="D68" s="24"/>
      <c r="E68" s="24"/>
      <c r="F68" s="24"/>
      <c r="G68" s="24"/>
      <c r="J68" s="29"/>
      <c r="K68" s="30"/>
    </row>
    <row r="69" spans="1:11" x14ac:dyDescent="0.25">
      <c r="A69" s="25"/>
      <c r="B69" s="24"/>
      <c r="C69" s="24"/>
      <c r="D69" s="24"/>
      <c r="E69" s="24"/>
      <c r="F69" s="24"/>
      <c r="G69" s="24"/>
      <c r="J69" s="29"/>
      <c r="K69" s="30"/>
    </row>
    <row r="70" spans="1:11" x14ac:dyDescent="0.25">
      <c r="A70" s="57" t="s">
        <v>116</v>
      </c>
      <c r="B70" s="24">
        <v>164.23390341013547</v>
      </c>
      <c r="C70" s="24">
        <v>36.590130887210385</v>
      </c>
      <c r="D70" s="24">
        <v>2411.1015259132587</v>
      </c>
      <c r="E70" s="24">
        <v>1115.6217571039492</v>
      </c>
      <c r="F70" s="24">
        <v>472.57439171082734</v>
      </c>
      <c r="G70" s="24">
        <v>493.87380903561643</v>
      </c>
      <c r="H70" s="38">
        <v>4693.9955180609977</v>
      </c>
      <c r="J70" s="29">
        <v>1874</v>
      </c>
      <c r="K70" s="30">
        <v>32059</v>
      </c>
    </row>
    <row r="71" spans="1:11" x14ac:dyDescent="0.25">
      <c r="A71" s="57">
        <v>2</v>
      </c>
      <c r="B71" s="24">
        <v>174.16755936114606</v>
      </c>
      <c r="C71" s="24">
        <v>50.721078481841147</v>
      </c>
      <c r="D71" s="24">
        <v>3698.9685967118976</v>
      </c>
      <c r="E71" s="24">
        <v>1432.6531266565405</v>
      </c>
      <c r="F71" s="24">
        <v>314.98599194915676</v>
      </c>
      <c r="G71" s="24">
        <v>891.89430223824559</v>
      </c>
      <c r="H71" s="38">
        <v>6563.3906553988272</v>
      </c>
      <c r="J71" s="29">
        <v>2214</v>
      </c>
      <c r="K71" s="30">
        <v>42681</v>
      </c>
    </row>
    <row r="72" spans="1:11" x14ac:dyDescent="0.25">
      <c r="A72" s="57">
        <v>3</v>
      </c>
      <c r="B72" s="24">
        <v>177.83225343503713</v>
      </c>
      <c r="C72" s="24">
        <v>46.396518472581292</v>
      </c>
      <c r="D72" s="24">
        <v>4921.1613884478857</v>
      </c>
      <c r="E72" s="24">
        <v>1687.833565625373</v>
      </c>
      <c r="F72" s="24">
        <v>197.72979897291165</v>
      </c>
      <c r="G72" s="24">
        <v>878.16198793311014</v>
      </c>
      <c r="H72" s="38">
        <v>7909.1155128868986</v>
      </c>
      <c r="J72" s="29">
        <v>2617</v>
      </c>
      <c r="K72" s="30">
        <v>53138</v>
      </c>
    </row>
    <row r="73" spans="1:11" x14ac:dyDescent="0.25">
      <c r="A73" s="57">
        <v>4</v>
      </c>
      <c r="B73" s="24">
        <v>171.59604546284854</v>
      </c>
      <c r="C73" s="24">
        <v>43.825646167431302</v>
      </c>
      <c r="D73" s="24">
        <v>5728.5005724988523</v>
      </c>
      <c r="E73" s="24">
        <v>1950.1410606374925</v>
      </c>
      <c r="F73" s="24">
        <v>188.2142803243697</v>
      </c>
      <c r="G73" s="24">
        <v>925.9601212081036</v>
      </c>
      <c r="H73" s="38">
        <v>9008.2377262990976</v>
      </c>
      <c r="J73" s="29">
        <v>2949</v>
      </c>
      <c r="K73" s="30">
        <v>61047</v>
      </c>
    </row>
    <row r="74" spans="1:11" x14ac:dyDescent="0.25">
      <c r="A74" s="57" t="s">
        <v>117</v>
      </c>
      <c r="B74" s="24">
        <v>180.68019750419251</v>
      </c>
      <c r="C74" s="24">
        <v>46.969364730012977</v>
      </c>
      <c r="D74" s="24">
        <v>6611.2533420134823</v>
      </c>
      <c r="E74" s="24">
        <v>2109.4246828652608</v>
      </c>
      <c r="F74" s="24">
        <v>137.90757666281763</v>
      </c>
      <c r="G74" s="24">
        <v>1020.6506224504985</v>
      </c>
      <c r="H74" s="38">
        <v>10106.885786226265</v>
      </c>
      <c r="J74" s="29">
        <v>3165</v>
      </c>
      <c r="K74" s="30">
        <v>69123</v>
      </c>
    </row>
    <row r="75" spans="1:11" x14ac:dyDescent="0.25">
      <c r="A75" s="57"/>
      <c r="B75" s="24"/>
      <c r="C75" s="24"/>
      <c r="D75" s="24"/>
      <c r="E75" s="24"/>
      <c r="F75" s="24"/>
      <c r="G75" s="24"/>
      <c r="H75" s="38"/>
      <c r="J75" s="29"/>
      <c r="K75" s="30"/>
    </row>
    <row r="76" spans="1:11" x14ac:dyDescent="0.25">
      <c r="A76" s="58" t="s">
        <v>118</v>
      </c>
      <c r="B76" s="38">
        <v>174.3714414766572</v>
      </c>
      <c r="C76" s="38">
        <v>45.216970169084505</v>
      </c>
      <c r="D76" s="38">
        <v>4901.3521436485125</v>
      </c>
      <c r="E76" s="38">
        <v>1713.6724117525889</v>
      </c>
      <c r="F76" s="38">
        <v>244.70208479922385</v>
      </c>
      <c r="G76" s="38">
        <v>866.10923546326421</v>
      </c>
      <c r="H76" s="38">
        <v>7945.4242873093317</v>
      </c>
      <c r="I76" s="59"/>
      <c r="J76" s="33">
        <v>12819</v>
      </c>
      <c r="K76" s="34">
        <v>258048</v>
      </c>
    </row>
    <row r="77" spans="1:11" x14ac:dyDescent="0.25">
      <c r="A77" s="60"/>
      <c r="B77" s="24"/>
      <c r="C77" s="24"/>
      <c r="D77" s="24"/>
      <c r="E77" s="24"/>
      <c r="F77" s="24"/>
      <c r="G77" s="24"/>
      <c r="J77" s="29"/>
      <c r="K77" s="30"/>
    </row>
    <row r="78" spans="1:11" x14ac:dyDescent="0.25">
      <c r="A78" s="25"/>
      <c r="B78" s="24"/>
      <c r="C78" s="24"/>
      <c r="D78" s="24"/>
      <c r="E78" s="24"/>
      <c r="F78" s="24"/>
      <c r="G78" s="24"/>
      <c r="J78" s="29"/>
      <c r="K78" s="30"/>
    </row>
    <row r="79" spans="1:11" x14ac:dyDescent="0.25">
      <c r="A79" s="23" t="s">
        <v>124</v>
      </c>
      <c r="B79" s="24"/>
      <c r="C79" s="24"/>
      <c r="D79" s="24"/>
      <c r="E79" s="24"/>
      <c r="F79" s="24"/>
      <c r="G79" s="24"/>
      <c r="J79" s="29"/>
      <c r="K79" s="30"/>
    </row>
    <row r="80" spans="1:11" x14ac:dyDescent="0.25">
      <c r="A80" s="25"/>
      <c r="B80" s="24"/>
      <c r="C80" s="24"/>
      <c r="D80" s="24"/>
      <c r="E80" s="24"/>
      <c r="F80" s="24"/>
      <c r="G80" s="24"/>
      <c r="J80" s="29"/>
      <c r="K80" s="30"/>
    </row>
    <row r="81" spans="1:11" x14ac:dyDescent="0.25">
      <c r="A81" s="57" t="s">
        <v>116</v>
      </c>
      <c r="B81" s="24">
        <v>181.88952848529283</v>
      </c>
      <c r="C81" s="24">
        <v>14.585488171756319</v>
      </c>
      <c r="D81" s="24">
        <v>1554.2143144395932</v>
      </c>
      <c r="E81" s="24">
        <v>1028.0564308312605</v>
      </c>
      <c r="F81" s="24">
        <v>571.72076620012263</v>
      </c>
      <c r="G81" s="24">
        <v>651.57146901323733</v>
      </c>
      <c r="H81" s="38">
        <v>4002.0379971412631</v>
      </c>
      <c r="J81" s="29">
        <v>1430</v>
      </c>
      <c r="K81" s="30">
        <v>23327</v>
      </c>
    </row>
    <row r="82" spans="1:11" x14ac:dyDescent="0.25">
      <c r="A82" s="57">
        <v>2</v>
      </c>
      <c r="B82" s="24">
        <v>163.02531116055493</v>
      </c>
      <c r="C82" s="24">
        <v>20.669005209834125</v>
      </c>
      <c r="D82" s="24">
        <v>2347.3768223099614</v>
      </c>
      <c r="E82" s="24">
        <v>1397.7653025696025</v>
      </c>
      <c r="F82" s="24">
        <v>439.78922190688741</v>
      </c>
      <c r="G82" s="24">
        <v>735.0674108043695</v>
      </c>
      <c r="H82" s="38">
        <v>5103.6930739612098</v>
      </c>
      <c r="J82" s="29">
        <v>1756</v>
      </c>
      <c r="K82" s="30">
        <v>30035</v>
      </c>
    </row>
    <row r="83" spans="1:11" x14ac:dyDescent="0.25">
      <c r="A83" s="57">
        <v>3</v>
      </c>
      <c r="B83" s="24">
        <v>143.85694369722651</v>
      </c>
      <c r="C83" s="24">
        <v>18.591570608384199</v>
      </c>
      <c r="D83" s="24">
        <v>3215.0465470426652</v>
      </c>
      <c r="E83" s="24">
        <v>1774.3586271247109</v>
      </c>
      <c r="F83" s="24">
        <v>347.04404402012477</v>
      </c>
      <c r="G83" s="24">
        <v>565.81777604028071</v>
      </c>
      <c r="H83" s="38">
        <v>6064.7155085333925</v>
      </c>
      <c r="J83" s="29">
        <v>2119</v>
      </c>
      <c r="K83" s="30">
        <v>37666</v>
      </c>
    </row>
    <row r="84" spans="1:11" x14ac:dyDescent="0.25">
      <c r="A84" s="57">
        <v>4</v>
      </c>
      <c r="B84" s="24">
        <v>156.5401944866255</v>
      </c>
      <c r="C84" s="24">
        <v>22.656364931204251</v>
      </c>
      <c r="D84" s="24">
        <v>3549.0543705686027</v>
      </c>
      <c r="E84" s="24">
        <v>2007.4642656129463</v>
      </c>
      <c r="F84" s="24">
        <v>278.87143830680765</v>
      </c>
      <c r="G84" s="24">
        <v>720.58863221366903</v>
      </c>
      <c r="H84" s="38">
        <v>6735.1752661198552</v>
      </c>
      <c r="J84" s="29">
        <v>2254</v>
      </c>
      <c r="K84" s="30">
        <v>40730</v>
      </c>
    </row>
    <row r="85" spans="1:11" x14ac:dyDescent="0.25">
      <c r="A85" s="57" t="s">
        <v>117</v>
      </c>
      <c r="B85" s="24">
        <v>159.85132411738988</v>
      </c>
      <c r="C85" s="24">
        <v>35.900817200425614</v>
      </c>
      <c r="D85" s="24">
        <v>4025.29148565387</v>
      </c>
      <c r="E85" s="24">
        <v>2090.7391448176541</v>
      </c>
      <c r="F85" s="24">
        <v>254.24789835379218</v>
      </c>
      <c r="G85" s="24">
        <v>656.64420246911686</v>
      </c>
      <c r="H85" s="38">
        <v>7222.6748726122487</v>
      </c>
      <c r="J85" s="29">
        <v>2462</v>
      </c>
      <c r="K85" s="30">
        <v>47852</v>
      </c>
    </row>
    <row r="86" spans="1:11" x14ac:dyDescent="0.25">
      <c r="A86" s="57"/>
      <c r="B86" s="24"/>
      <c r="C86" s="24"/>
      <c r="D86" s="24"/>
      <c r="E86" s="24"/>
      <c r="F86" s="24"/>
      <c r="G86" s="24"/>
      <c r="H86" s="38"/>
      <c r="J86" s="29"/>
      <c r="K86" s="30"/>
    </row>
    <row r="87" spans="1:11" x14ac:dyDescent="0.25">
      <c r="A87" s="58" t="s">
        <v>118</v>
      </c>
      <c r="B87" s="38">
        <v>159.73013116566187</v>
      </c>
      <c r="C87" s="38">
        <v>23.354728609934998</v>
      </c>
      <c r="D87" s="38">
        <v>3069.0518039270228</v>
      </c>
      <c r="E87" s="38">
        <v>1717.990214287513</v>
      </c>
      <c r="F87" s="38">
        <v>361.3041135958394</v>
      </c>
      <c r="G87" s="38">
        <v>665.01732253595674</v>
      </c>
      <c r="H87" s="38">
        <v>5996.4483141219289</v>
      </c>
      <c r="I87" s="59"/>
      <c r="J87" s="33">
        <v>10021</v>
      </c>
      <c r="K87" s="34">
        <v>179610</v>
      </c>
    </row>
    <row r="88" spans="1:11" x14ac:dyDescent="0.25">
      <c r="A88" s="60"/>
      <c r="B88" s="24"/>
      <c r="C88" s="24"/>
      <c r="D88" s="24"/>
      <c r="E88" s="24"/>
      <c r="F88" s="24"/>
      <c r="G88" s="24"/>
      <c r="J88" s="29"/>
      <c r="K88" s="30"/>
    </row>
    <row r="89" spans="1:11" x14ac:dyDescent="0.25">
      <c r="A89" s="25"/>
      <c r="B89" s="24"/>
      <c r="C89" s="24"/>
      <c r="D89" s="24"/>
      <c r="E89" s="24"/>
      <c r="F89" s="24"/>
      <c r="G89" s="24"/>
      <c r="J89" s="29"/>
      <c r="K89" s="30"/>
    </row>
    <row r="90" spans="1:11" x14ac:dyDescent="0.25">
      <c r="A90" s="23" t="s">
        <v>125</v>
      </c>
      <c r="B90" s="24"/>
      <c r="C90" s="24"/>
      <c r="D90" s="24"/>
      <c r="E90" s="24"/>
      <c r="F90" s="24"/>
      <c r="G90" s="24"/>
      <c r="J90" s="29"/>
      <c r="K90" s="30"/>
    </row>
    <row r="91" spans="1:11" x14ac:dyDescent="0.25">
      <c r="A91" s="25"/>
      <c r="B91" s="24"/>
      <c r="C91" s="24"/>
      <c r="D91" s="24"/>
      <c r="E91" s="24"/>
      <c r="F91" s="24"/>
      <c r="G91" s="24"/>
      <c r="J91" s="29"/>
      <c r="K91" s="30"/>
    </row>
    <row r="92" spans="1:11" x14ac:dyDescent="0.25">
      <c r="A92" s="57" t="s">
        <v>116</v>
      </c>
      <c r="B92" s="24">
        <v>96.705871101033466</v>
      </c>
      <c r="C92" s="24">
        <v>6.4046301846176314</v>
      </c>
      <c r="D92" s="24">
        <v>605.21537680478195</v>
      </c>
      <c r="E92" s="24">
        <v>708.86229262305778</v>
      </c>
      <c r="F92" s="24">
        <v>463.13948627229871</v>
      </c>
      <c r="G92" s="24">
        <v>384.83602528460682</v>
      </c>
      <c r="H92" s="38">
        <v>2265.1636822703963</v>
      </c>
      <c r="J92" s="29">
        <v>1166</v>
      </c>
      <c r="K92" s="30">
        <v>13175</v>
      </c>
    </row>
    <row r="93" spans="1:11" x14ac:dyDescent="0.25">
      <c r="A93" s="57">
        <v>2</v>
      </c>
      <c r="B93" s="24">
        <v>101.26462702069273</v>
      </c>
      <c r="C93" s="24">
        <v>10.299389858729677</v>
      </c>
      <c r="D93" s="24">
        <v>923.15269975315891</v>
      </c>
      <c r="E93" s="24">
        <v>885.19573214308923</v>
      </c>
      <c r="F93" s="24">
        <v>399.8398342797571</v>
      </c>
      <c r="G93" s="24">
        <v>386.43196019283914</v>
      </c>
      <c r="H93" s="38">
        <v>2706.1842432482667</v>
      </c>
      <c r="J93" s="29">
        <v>1419</v>
      </c>
      <c r="K93" s="30">
        <v>16683</v>
      </c>
    </row>
    <row r="94" spans="1:11" x14ac:dyDescent="0.25">
      <c r="A94" s="57">
        <v>3</v>
      </c>
      <c r="B94" s="24">
        <v>96.953279411671559</v>
      </c>
      <c r="C94" s="24">
        <v>4.2987199775085845</v>
      </c>
      <c r="D94" s="24">
        <v>1466.5611219582665</v>
      </c>
      <c r="E94" s="24">
        <v>1225.3617955538139</v>
      </c>
      <c r="F94" s="24">
        <v>359.47530468038303</v>
      </c>
      <c r="G94" s="24">
        <v>557.91035774623879</v>
      </c>
      <c r="H94" s="38">
        <v>3710.5605793278824</v>
      </c>
      <c r="J94" s="29">
        <v>1635</v>
      </c>
      <c r="K94" s="30">
        <v>20844</v>
      </c>
    </row>
    <row r="95" spans="1:11" x14ac:dyDescent="0.25">
      <c r="A95" s="57">
        <v>4</v>
      </c>
      <c r="B95" s="24">
        <v>93.76441578684026</v>
      </c>
      <c r="C95" s="24">
        <v>8.7057201588543869</v>
      </c>
      <c r="D95" s="24">
        <v>1601.8213432625596</v>
      </c>
      <c r="E95" s="24">
        <v>1234.9101125284712</v>
      </c>
      <c r="F95" s="24">
        <v>304.26341595198335</v>
      </c>
      <c r="G95" s="24">
        <v>417.75936284536601</v>
      </c>
      <c r="H95" s="38">
        <v>3661.2243705340748</v>
      </c>
      <c r="J95" s="29">
        <v>1717</v>
      </c>
      <c r="K95" s="30">
        <v>22150</v>
      </c>
    </row>
    <row r="96" spans="1:11" x14ac:dyDescent="0.25">
      <c r="A96" s="57" t="s">
        <v>117</v>
      </c>
      <c r="B96" s="24">
        <v>101.14878442999132</v>
      </c>
      <c r="C96" s="24">
        <v>9.7627384350319417</v>
      </c>
      <c r="D96" s="24">
        <v>1970.064380399871</v>
      </c>
      <c r="E96" s="24">
        <v>1318.0058325875684</v>
      </c>
      <c r="F96" s="24">
        <v>216.80837713163871</v>
      </c>
      <c r="G96" s="24">
        <v>433.1259333852343</v>
      </c>
      <c r="H96" s="38">
        <v>4048.9160463693361</v>
      </c>
      <c r="J96" s="29">
        <v>1878</v>
      </c>
      <c r="K96" s="30">
        <v>25916</v>
      </c>
    </row>
    <row r="97" spans="1:11" x14ac:dyDescent="0.25">
      <c r="A97" s="57"/>
      <c r="B97" s="24"/>
      <c r="C97" s="24"/>
      <c r="D97" s="24"/>
      <c r="E97" s="24"/>
      <c r="F97" s="24"/>
      <c r="G97" s="24"/>
      <c r="H97" s="38"/>
      <c r="J97" s="29"/>
      <c r="K97" s="30"/>
    </row>
    <row r="98" spans="1:11" x14ac:dyDescent="0.25">
      <c r="A98" s="58" t="s">
        <v>118</v>
      </c>
      <c r="B98" s="38">
        <v>98.022941860015976</v>
      </c>
      <c r="C98" s="38">
        <v>7.982463973553787</v>
      </c>
      <c r="D98" s="38">
        <v>1380.4036400008129</v>
      </c>
      <c r="E98" s="38">
        <v>1105.9529102625027</v>
      </c>
      <c r="F98" s="38">
        <v>337.34841376120653</v>
      </c>
      <c r="G98" s="38">
        <v>439.42623226018156</v>
      </c>
      <c r="H98" s="38">
        <v>3369.1366021182739</v>
      </c>
      <c r="I98" s="59"/>
      <c r="J98" s="33">
        <v>7815</v>
      </c>
      <c r="K98" s="34">
        <v>98768</v>
      </c>
    </row>
    <row r="99" spans="1:11" x14ac:dyDescent="0.25">
      <c r="A99" s="60"/>
      <c r="B99" s="44"/>
      <c r="C99" s="44"/>
      <c r="D99" s="44"/>
      <c r="E99" s="44"/>
      <c r="F99" s="44"/>
      <c r="G99" s="44"/>
      <c r="J99" s="29"/>
      <c r="K99" s="30"/>
    </row>
    <row r="100" spans="1:11" x14ac:dyDescent="0.25">
      <c r="A100" s="25"/>
      <c r="B100" s="44"/>
      <c r="C100" s="44"/>
      <c r="D100" s="44"/>
      <c r="E100" s="44"/>
      <c r="F100" s="44"/>
      <c r="G100" s="44"/>
      <c r="J100" s="29"/>
      <c r="K100" s="30"/>
    </row>
    <row r="101" spans="1:11" x14ac:dyDescent="0.25">
      <c r="A101" s="23" t="s">
        <v>8</v>
      </c>
      <c r="B101" s="44"/>
      <c r="C101" s="44"/>
      <c r="D101" s="44"/>
      <c r="E101" s="44"/>
      <c r="F101" s="44"/>
      <c r="G101" s="44"/>
      <c r="J101" s="29"/>
      <c r="K101" s="30"/>
    </row>
    <row r="102" spans="1:11" x14ac:dyDescent="0.25">
      <c r="A102" s="25"/>
      <c r="B102" s="44"/>
      <c r="C102" s="44"/>
      <c r="D102" s="44"/>
      <c r="E102" s="44"/>
      <c r="F102" s="44"/>
      <c r="G102" s="44"/>
      <c r="J102" s="29"/>
      <c r="K102" s="30"/>
    </row>
    <row r="103" spans="1:11" x14ac:dyDescent="0.25">
      <c r="A103" s="57" t="s">
        <v>116</v>
      </c>
      <c r="B103" s="44">
        <v>210.80605320046908</v>
      </c>
      <c r="C103" s="44">
        <v>41.510458042544045</v>
      </c>
      <c r="D103" s="44">
        <v>1621.0316789494195</v>
      </c>
      <c r="E103" s="44">
        <v>1162.0143210713707</v>
      </c>
      <c r="F103" s="44">
        <v>457.59701471655535</v>
      </c>
      <c r="G103" s="44">
        <v>657.54575123298866</v>
      </c>
      <c r="H103" s="28">
        <v>4150.5052772133477</v>
      </c>
      <c r="J103" s="29">
        <v>19087</v>
      </c>
      <c r="K103" s="30">
        <v>330337</v>
      </c>
    </row>
    <row r="104" spans="1:11" x14ac:dyDescent="0.25">
      <c r="A104" s="57">
        <v>2</v>
      </c>
      <c r="B104" s="44">
        <v>205.54820151077382</v>
      </c>
      <c r="C104" s="44">
        <v>44.598212997529693</v>
      </c>
      <c r="D104" s="44">
        <v>2706.8700737167487</v>
      </c>
      <c r="E104" s="44">
        <v>1679.9550648050072</v>
      </c>
      <c r="F104" s="44">
        <v>371.80304056268471</v>
      </c>
      <c r="G104" s="44">
        <v>950.06741050351491</v>
      </c>
      <c r="H104" s="28">
        <v>5958.8420040962601</v>
      </c>
      <c r="J104" s="29">
        <v>18853</v>
      </c>
      <c r="K104" s="30">
        <v>355329</v>
      </c>
    </row>
    <row r="105" spans="1:11" x14ac:dyDescent="0.25">
      <c r="A105" s="57">
        <v>3</v>
      </c>
      <c r="B105" s="44">
        <v>184.63135698780559</v>
      </c>
      <c r="C105" s="44">
        <v>46.61797685539986</v>
      </c>
      <c r="D105" s="44">
        <v>3599.2706900077642</v>
      </c>
      <c r="E105" s="44">
        <v>2002.5064898789428</v>
      </c>
      <c r="F105" s="44">
        <v>252.55758459569239</v>
      </c>
      <c r="G105" s="44">
        <v>916.38325558902204</v>
      </c>
      <c r="H105" s="28">
        <v>7001.967353914627</v>
      </c>
      <c r="J105" s="29">
        <v>19491</v>
      </c>
      <c r="K105" s="30">
        <v>376342</v>
      </c>
    </row>
    <row r="106" spans="1:11" x14ac:dyDescent="0.25">
      <c r="A106" s="57">
        <v>4</v>
      </c>
      <c r="B106" s="44">
        <v>174.68015146616813</v>
      </c>
      <c r="C106" s="44">
        <v>51.058009522674055</v>
      </c>
      <c r="D106" s="44">
        <v>4227.9324106670101</v>
      </c>
      <c r="E106" s="44">
        <v>2223.6604831876057</v>
      </c>
      <c r="F106" s="44">
        <v>217.62557503505133</v>
      </c>
      <c r="G106" s="44">
        <v>975.07330430133334</v>
      </c>
      <c r="H106" s="28">
        <v>7870.0299341798427</v>
      </c>
      <c r="J106" s="29">
        <v>19943</v>
      </c>
      <c r="K106" s="30">
        <v>401823</v>
      </c>
    </row>
    <row r="107" spans="1:11" x14ac:dyDescent="0.25">
      <c r="A107" s="57" t="s">
        <v>117</v>
      </c>
      <c r="B107" s="44">
        <v>174.39035644597433</v>
      </c>
      <c r="C107" s="44">
        <v>51.752906096392621</v>
      </c>
      <c r="D107" s="44">
        <v>4854.7582734792541</v>
      </c>
      <c r="E107" s="44">
        <v>2539.8070382624915</v>
      </c>
      <c r="F107" s="44">
        <v>169.61984032587512</v>
      </c>
      <c r="G107" s="44">
        <v>1081.136120566397</v>
      </c>
      <c r="H107" s="28">
        <v>8871.4645351763829</v>
      </c>
      <c r="J107" s="29">
        <v>22094</v>
      </c>
      <c r="K107" s="30">
        <v>469956</v>
      </c>
    </row>
    <row r="108" spans="1:11" x14ac:dyDescent="0.25">
      <c r="A108" s="57"/>
      <c r="B108" s="44"/>
      <c r="C108" s="44"/>
      <c r="D108" s="44"/>
      <c r="E108" s="44"/>
      <c r="F108" s="44"/>
      <c r="G108" s="44"/>
      <c r="H108" s="28"/>
      <c r="J108" s="29"/>
      <c r="K108" s="30"/>
    </row>
    <row r="109" spans="1:11" ht="15.75" thickBot="1" x14ac:dyDescent="0.3">
      <c r="A109" s="61" t="s">
        <v>118</v>
      </c>
      <c r="B109" s="62">
        <v>189.85454798901097</v>
      </c>
      <c r="C109" s="62">
        <v>47.158063617363581</v>
      </c>
      <c r="D109" s="62">
        <v>3417.9709723717942</v>
      </c>
      <c r="E109" s="62">
        <v>1928.4442187755019</v>
      </c>
      <c r="F109" s="62">
        <v>292.53727890633439</v>
      </c>
      <c r="G109" s="62">
        <v>917.66186274041831</v>
      </c>
      <c r="H109" s="62">
        <v>6793.6269444004238</v>
      </c>
      <c r="I109" s="63"/>
      <c r="J109" s="42">
        <v>99468</v>
      </c>
      <c r="K109" s="43">
        <v>1933787</v>
      </c>
    </row>
    <row r="110" spans="1:11" x14ac:dyDescent="0.25">
      <c r="A110" s="58"/>
      <c r="B110" s="44"/>
      <c r="C110" s="44"/>
      <c r="D110" s="44"/>
      <c r="E110" s="44"/>
      <c r="F110" s="44"/>
      <c r="G110" s="44"/>
      <c r="H110" s="44"/>
      <c r="K110" s="64"/>
    </row>
    <row r="111" spans="1:11" x14ac:dyDescent="0.25">
      <c r="A111" s="54" t="s">
        <v>101</v>
      </c>
      <c r="B111" s="4"/>
      <c r="C111" s="4"/>
      <c r="D111" s="4"/>
      <c r="E111" s="4"/>
      <c r="F111" s="4"/>
      <c r="G111" s="4"/>
    </row>
    <row r="112" spans="1:11" x14ac:dyDescent="0.25">
      <c r="A112" s="4"/>
      <c r="B112" s="4"/>
      <c r="C112" s="4"/>
      <c r="D112" s="4"/>
      <c r="E112" s="4"/>
      <c r="F112" s="4"/>
      <c r="G112" s="4"/>
    </row>
    <row r="113" spans="1:11" x14ac:dyDescent="0.25">
      <c r="A113" s="4" t="s">
        <v>102</v>
      </c>
      <c r="B113" s="4"/>
      <c r="C113" s="4"/>
      <c r="D113" s="4"/>
      <c r="E113" s="4"/>
      <c r="F113" s="4"/>
      <c r="K113" s="55" t="s">
        <v>103</v>
      </c>
    </row>
    <row r="114" spans="1:11" x14ac:dyDescent="0.25">
      <c r="A114" s="4" t="s">
        <v>104</v>
      </c>
      <c r="B114" s="4"/>
      <c r="C114" s="4"/>
      <c r="D114" s="4"/>
      <c r="E114" s="4"/>
      <c r="F114" s="4"/>
      <c r="G114" s="4"/>
    </row>
  </sheetData>
  <mergeCells count="2">
    <mergeCell ref="B10:H10"/>
    <mergeCell ref="J10:K10"/>
  </mergeCells>
  <hyperlinks>
    <hyperlink ref="A3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0"/>
  <sheetViews>
    <sheetView workbookViewId="0"/>
  </sheetViews>
  <sheetFormatPr defaultRowHeight="15" x14ac:dyDescent="0.25"/>
  <cols>
    <col min="1" max="1" width="20.7109375" style="5" customWidth="1"/>
    <col min="2" max="8" width="9.7109375" style="5" customWidth="1"/>
    <col min="9" max="9" width="1.7109375" style="5" customWidth="1"/>
    <col min="10" max="11" width="13.7109375" style="5" customWidth="1"/>
  </cols>
  <sheetData>
    <row r="2" spans="1:11" x14ac:dyDescent="0.25">
      <c r="A2" s="3" t="s">
        <v>69</v>
      </c>
      <c r="B2" s="4"/>
      <c r="C2" s="4"/>
      <c r="D2" s="4"/>
      <c r="E2" s="4"/>
      <c r="F2" s="4"/>
      <c r="G2" s="4"/>
    </row>
    <row r="3" spans="1:11" x14ac:dyDescent="0.25">
      <c r="A3" s="6" t="s">
        <v>70</v>
      </c>
      <c r="B3" s="7"/>
      <c r="C3" s="7"/>
      <c r="D3" s="7"/>
      <c r="E3" s="7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4"/>
      <c r="B5" s="4"/>
      <c r="C5" s="4"/>
      <c r="D5" s="4"/>
      <c r="E5" s="4"/>
      <c r="F5" s="4"/>
      <c r="G5" s="4"/>
    </row>
    <row r="6" spans="1:11" x14ac:dyDescent="0.25">
      <c r="A6" s="8" t="s">
        <v>130</v>
      </c>
      <c r="B6" s="9"/>
      <c r="C6" s="9"/>
      <c r="D6" s="9"/>
      <c r="E6" s="9"/>
      <c r="F6" s="9"/>
      <c r="G6" s="9"/>
    </row>
    <row r="7" spans="1:11" x14ac:dyDescent="0.25">
      <c r="A7" s="10"/>
      <c r="B7" s="9"/>
      <c r="C7" s="9"/>
      <c r="D7" s="9"/>
      <c r="E7" s="9"/>
      <c r="F7" s="9"/>
      <c r="G7" s="9"/>
    </row>
    <row r="8" spans="1:11" ht="15.75" thickBot="1" x14ac:dyDescent="0.3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</row>
    <row r="9" spans="1:11" x14ac:dyDescent="0.25">
      <c r="A9" s="13"/>
      <c r="B9" s="269" t="s">
        <v>71</v>
      </c>
      <c r="C9" s="269"/>
      <c r="D9" s="269"/>
      <c r="E9" s="269"/>
      <c r="F9" s="269"/>
      <c r="G9" s="269"/>
      <c r="H9" s="269"/>
      <c r="I9" s="14"/>
      <c r="J9" s="270" t="s">
        <v>72</v>
      </c>
      <c r="K9" s="270"/>
    </row>
    <row r="10" spans="1:11" ht="23.25" x14ac:dyDescent="0.25">
      <c r="A10" s="15" t="s">
        <v>114</v>
      </c>
      <c r="B10" s="47" t="s">
        <v>5</v>
      </c>
      <c r="C10" s="47" t="s">
        <v>74</v>
      </c>
      <c r="D10" s="47" t="s">
        <v>75</v>
      </c>
      <c r="E10" s="47" t="s">
        <v>76</v>
      </c>
      <c r="F10" s="47" t="s">
        <v>77</v>
      </c>
      <c r="G10" s="47" t="s">
        <v>78</v>
      </c>
      <c r="H10" s="48" t="s">
        <v>79</v>
      </c>
      <c r="I10" s="49"/>
      <c r="J10" s="19" t="s">
        <v>80</v>
      </c>
      <c r="K10" s="19" t="s">
        <v>81</v>
      </c>
    </row>
    <row r="11" spans="1:11" x14ac:dyDescent="0.25">
      <c r="A11" s="20"/>
      <c r="B11" s="21"/>
      <c r="C11" s="21"/>
      <c r="D11" s="22"/>
      <c r="E11" s="22"/>
      <c r="F11" s="22"/>
      <c r="G11" s="22"/>
    </row>
    <row r="12" spans="1:11" x14ac:dyDescent="0.25">
      <c r="A12" s="23" t="s">
        <v>115</v>
      </c>
      <c r="B12" s="24"/>
      <c r="C12" s="24"/>
      <c r="D12" s="24"/>
      <c r="E12" s="24"/>
      <c r="F12" s="24"/>
      <c r="G12" s="24"/>
    </row>
    <row r="13" spans="1:11" x14ac:dyDescent="0.25">
      <c r="A13" s="25"/>
      <c r="B13" s="24"/>
      <c r="C13" s="24"/>
      <c r="D13" s="24"/>
      <c r="E13" s="24"/>
      <c r="F13" s="24"/>
      <c r="G13" s="24"/>
    </row>
    <row r="14" spans="1:11" x14ac:dyDescent="0.25">
      <c r="A14" s="57" t="s">
        <v>116</v>
      </c>
      <c r="B14" s="24">
        <v>91.192764886221838</v>
      </c>
      <c r="C14" s="24">
        <v>4.1595449152249619</v>
      </c>
      <c r="D14" s="24">
        <v>6.7483418639215254E-2</v>
      </c>
      <c r="E14" s="24">
        <v>80.607503897463005</v>
      </c>
      <c r="F14" s="24">
        <v>42.766486992313645</v>
      </c>
      <c r="G14" s="24">
        <v>16.350397126110497</v>
      </c>
      <c r="H14" s="38">
        <v>235.14418123597315</v>
      </c>
      <c r="J14" s="29">
        <v>2537</v>
      </c>
      <c r="K14" s="30">
        <v>37264</v>
      </c>
    </row>
    <row r="15" spans="1:11" x14ac:dyDescent="0.25">
      <c r="A15" s="57">
        <v>2</v>
      </c>
      <c r="B15" s="24">
        <v>86.374010099354152</v>
      </c>
      <c r="C15" s="24">
        <v>6.4460851197585693</v>
      </c>
      <c r="D15" s="24">
        <v>1.2639072435342352E-2</v>
      </c>
      <c r="E15" s="24">
        <v>125.63695506707145</v>
      </c>
      <c r="F15" s="24">
        <v>37.566230031150809</v>
      </c>
      <c r="G15" s="24">
        <v>20.547625319149475</v>
      </c>
      <c r="H15" s="38">
        <v>276.58354470891982</v>
      </c>
      <c r="J15" s="29">
        <v>2040</v>
      </c>
      <c r="K15" s="30">
        <v>33148</v>
      </c>
    </row>
    <row r="16" spans="1:11" x14ac:dyDescent="0.25">
      <c r="A16" s="57">
        <v>3</v>
      </c>
      <c r="B16" s="24">
        <v>76.36851186603343</v>
      </c>
      <c r="C16" s="24">
        <v>6.0023154261851692</v>
      </c>
      <c r="D16" s="24">
        <v>3.4412285267531165E-2</v>
      </c>
      <c r="E16" s="24">
        <v>150.5077137927349</v>
      </c>
      <c r="F16" s="24">
        <v>23.564472255517533</v>
      </c>
      <c r="G16" s="24">
        <v>21.79060633622376</v>
      </c>
      <c r="H16" s="38">
        <v>278.26803196196238</v>
      </c>
      <c r="J16" s="29">
        <v>1999</v>
      </c>
      <c r="K16" s="30">
        <v>33866</v>
      </c>
    </row>
    <row r="17" spans="1:11" x14ac:dyDescent="0.25">
      <c r="A17" s="57">
        <v>4</v>
      </c>
      <c r="B17" s="24">
        <v>72.852784606574247</v>
      </c>
      <c r="C17" s="24">
        <v>7.2345617950249013</v>
      </c>
      <c r="D17" s="24">
        <v>0.11101901488146737</v>
      </c>
      <c r="E17" s="24">
        <v>163.53794451708563</v>
      </c>
      <c r="F17" s="24">
        <v>19.565306007386098</v>
      </c>
      <c r="G17" s="24">
        <v>20.692260426379939</v>
      </c>
      <c r="H17" s="38">
        <v>283.99387636733229</v>
      </c>
      <c r="J17" s="29">
        <v>2009</v>
      </c>
      <c r="K17" s="30">
        <v>35666</v>
      </c>
    </row>
    <row r="18" spans="1:11" x14ac:dyDescent="0.25">
      <c r="A18" s="57" t="s">
        <v>117</v>
      </c>
      <c r="B18" s="24">
        <v>75.097356423878139</v>
      </c>
      <c r="C18" s="24">
        <v>7.2795983157955213</v>
      </c>
      <c r="D18" s="24">
        <v>9.4728643621774678E-3</v>
      </c>
      <c r="E18" s="24">
        <v>182.51267325377015</v>
      </c>
      <c r="F18" s="24">
        <v>15.532173609793682</v>
      </c>
      <c r="G18" s="24">
        <v>21.745382657964637</v>
      </c>
      <c r="H18" s="38">
        <v>302.1766571255643</v>
      </c>
      <c r="J18" s="29">
        <v>2332</v>
      </c>
      <c r="K18" s="30">
        <v>45022</v>
      </c>
    </row>
    <row r="19" spans="1:11" x14ac:dyDescent="0.25">
      <c r="A19" s="57"/>
      <c r="B19" s="24"/>
      <c r="C19" s="24"/>
      <c r="D19" s="24"/>
      <c r="E19" s="24"/>
      <c r="F19" s="24"/>
      <c r="G19" s="24"/>
      <c r="H19" s="38"/>
      <c r="J19" s="29"/>
      <c r="K19" s="30"/>
    </row>
    <row r="20" spans="1:11" x14ac:dyDescent="0.25">
      <c r="A20" s="58" t="s">
        <v>118</v>
      </c>
      <c r="B20" s="38">
        <v>80.826422146356038</v>
      </c>
      <c r="C20" s="38">
        <v>6.1461523040563906</v>
      </c>
      <c r="D20" s="38">
        <v>4.681859017609729E-2</v>
      </c>
      <c r="E20" s="38">
        <v>138.49827893212688</v>
      </c>
      <c r="F20" s="38">
        <v>28.298783644194732</v>
      </c>
      <c r="G20" s="38">
        <v>20.069800596854719</v>
      </c>
      <c r="H20" s="38">
        <v>273.88625621376485</v>
      </c>
      <c r="I20" s="59"/>
      <c r="J20" s="33">
        <v>10917</v>
      </c>
      <c r="K20" s="34">
        <v>184966</v>
      </c>
    </row>
    <row r="21" spans="1:11" x14ac:dyDescent="0.25">
      <c r="A21" s="60"/>
      <c r="B21" s="24"/>
      <c r="C21" s="24"/>
      <c r="D21" s="24"/>
      <c r="E21" s="24"/>
      <c r="F21" s="24"/>
      <c r="G21" s="24"/>
      <c r="J21" s="29"/>
      <c r="K21" s="30"/>
    </row>
    <row r="22" spans="1:11" x14ac:dyDescent="0.25">
      <c r="A22" s="25"/>
      <c r="B22" s="24"/>
      <c r="C22" s="24"/>
      <c r="D22" s="24"/>
      <c r="E22" s="24"/>
      <c r="F22" s="24"/>
      <c r="G22" s="24"/>
      <c r="J22" s="29"/>
      <c r="K22" s="30"/>
    </row>
    <row r="23" spans="1:11" x14ac:dyDescent="0.25">
      <c r="A23" s="23" t="s">
        <v>119</v>
      </c>
      <c r="B23" s="24"/>
      <c r="C23" s="24"/>
      <c r="D23" s="24"/>
      <c r="E23" s="24"/>
      <c r="F23" s="24"/>
      <c r="G23" s="24"/>
      <c r="J23" s="29"/>
      <c r="K23" s="30"/>
    </row>
    <row r="24" spans="1:11" x14ac:dyDescent="0.25">
      <c r="A24" s="25"/>
      <c r="B24" s="24"/>
      <c r="C24" s="24"/>
      <c r="D24" s="24"/>
      <c r="E24" s="24"/>
      <c r="F24" s="24"/>
      <c r="G24" s="24"/>
      <c r="J24" s="29"/>
      <c r="K24" s="30"/>
    </row>
    <row r="25" spans="1:11" x14ac:dyDescent="0.25">
      <c r="A25" s="57" t="s">
        <v>116</v>
      </c>
      <c r="B25" s="24">
        <v>86.199212393237616</v>
      </c>
      <c r="C25" s="24">
        <v>9.4939103908082192</v>
      </c>
      <c r="D25" s="24">
        <v>50.494136728181523</v>
      </c>
      <c r="E25" s="24">
        <v>47.58109559476943</v>
      </c>
      <c r="F25" s="24">
        <v>80.058770057670174</v>
      </c>
      <c r="G25" s="24">
        <v>58.047930622519388</v>
      </c>
      <c r="H25" s="38">
        <v>331.8750557871864</v>
      </c>
      <c r="I25" s="24"/>
      <c r="J25" s="29">
        <v>992</v>
      </c>
      <c r="K25" s="30">
        <v>16715</v>
      </c>
    </row>
    <row r="26" spans="1:11" x14ac:dyDescent="0.25">
      <c r="A26" s="57">
        <v>2</v>
      </c>
      <c r="B26" s="24">
        <v>88.802450381357687</v>
      </c>
      <c r="C26" s="24">
        <v>10.722780626808776</v>
      </c>
      <c r="D26" s="24">
        <v>78.275709985431931</v>
      </c>
      <c r="E26" s="24">
        <v>55.460022649157324</v>
      </c>
      <c r="F26" s="24">
        <v>69.874410166760001</v>
      </c>
      <c r="G26" s="24">
        <v>49.684792712621572</v>
      </c>
      <c r="H26" s="38">
        <v>352.8201665221373</v>
      </c>
      <c r="I26" s="24"/>
      <c r="J26" s="29">
        <v>847</v>
      </c>
      <c r="K26" s="30">
        <v>14601</v>
      </c>
    </row>
    <row r="27" spans="1:11" x14ac:dyDescent="0.25">
      <c r="A27" s="57">
        <v>3</v>
      </c>
      <c r="B27" s="24">
        <v>80.115108652796962</v>
      </c>
      <c r="C27" s="24">
        <v>8.944198957688652</v>
      </c>
      <c r="D27" s="24">
        <v>97.671310162291718</v>
      </c>
      <c r="E27" s="24">
        <v>54.453360389215703</v>
      </c>
      <c r="F27" s="24">
        <v>42.261446926750779</v>
      </c>
      <c r="G27" s="24">
        <v>56.537875579559781</v>
      </c>
      <c r="H27" s="38">
        <v>339.98330066830363</v>
      </c>
      <c r="I27" s="24"/>
      <c r="J27" s="29">
        <v>780</v>
      </c>
      <c r="K27" s="30">
        <v>13398</v>
      </c>
    </row>
    <row r="28" spans="1:11" x14ac:dyDescent="0.25">
      <c r="A28" s="57">
        <v>4</v>
      </c>
      <c r="B28" s="24">
        <v>67.120690532078626</v>
      </c>
      <c r="C28" s="24">
        <v>7.4078275478835289</v>
      </c>
      <c r="D28" s="24">
        <v>130.61846869650367</v>
      </c>
      <c r="E28" s="24">
        <v>70.445582928232071</v>
      </c>
      <c r="F28" s="24">
        <v>34.11460461525094</v>
      </c>
      <c r="G28" s="24">
        <v>50.34327575825553</v>
      </c>
      <c r="H28" s="38">
        <v>360.05045007820434</v>
      </c>
      <c r="I28" s="24"/>
      <c r="J28" s="29">
        <v>761</v>
      </c>
      <c r="K28" s="30">
        <v>13754</v>
      </c>
    </row>
    <row r="29" spans="1:11" x14ac:dyDescent="0.25">
      <c r="A29" s="57" t="s">
        <v>117</v>
      </c>
      <c r="B29" s="24">
        <v>70.54046106362253</v>
      </c>
      <c r="C29" s="24">
        <v>6.4166520702896008</v>
      </c>
      <c r="D29" s="24">
        <v>130.47532155954033</v>
      </c>
      <c r="E29" s="24">
        <v>74.91271018959911</v>
      </c>
      <c r="F29" s="24">
        <v>35.02376605152665</v>
      </c>
      <c r="G29" s="24">
        <v>51.94109416884276</v>
      </c>
      <c r="H29" s="38">
        <v>369.31000510342102</v>
      </c>
      <c r="I29" s="24"/>
      <c r="J29" s="29">
        <v>777</v>
      </c>
      <c r="K29" s="30">
        <v>14368</v>
      </c>
    </row>
    <row r="30" spans="1:11" x14ac:dyDescent="0.25">
      <c r="A30" s="57"/>
      <c r="B30" s="24"/>
      <c r="C30" s="24"/>
      <c r="D30" s="24"/>
      <c r="E30" s="24"/>
      <c r="F30" s="24"/>
      <c r="G30" s="24"/>
      <c r="H30" s="38"/>
      <c r="I30" s="24"/>
      <c r="J30" s="29"/>
      <c r="K30" s="30"/>
    </row>
    <row r="31" spans="1:11" x14ac:dyDescent="0.25">
      <c r="A31" s="58" t="s">
        <v>118</v>
      </c>
      <c r="B31" s="38">
        <v>79.401904238118959</v>
      </c>
      <c r="C31" s="38">
        <v>8.7310899187494524</v>
      </c>
      <c r="D31" s="38">
        <v>93.811996670581777</v>
      </c>
      <c r="E31" s="38">
        <v>59.45589966010575</v>
      </c>
      <c r="F31" s="38">
        <v>54.502123131186821</v>
      </c>
      <c r="G31" s="38">
        <v>53.550035167078661</v>
      </c>
      <c r="H31" s="38">
        <v>349.45304878582141</v>
      </c>
      <c r="I31" s="38"/>
      <c r="J31" s="33">
        <v>4157</v>
      </c>
      <c r="K31" s="34">
        <v>72836</v>
      </c>
    </row>
    <row r="32" spans="1:11" x14ac:dyDescent="0.25">
      <c r="A32" s="60"/>
      <c r="B32" s="24"/>
      <c r="C32" s="24"/>
      <c r="D32" s="24"/>
      <c r="E32" s="24"/>
      <c r="F32" s="24"/>
      <c r="G32" s="24"/>
      <c r="J32" s="29"/>
      <c r="K32" s="30"/>
    </row>
    <row r="33" spans="1:11" x14ac:dyDescent="0.25">
      <c r="A33" s="25"/>
      <c r="B33" s="24"/>
      <c r="C33" s="24"/>
      <c r="D33" s="24"/>
      <c r="E33" s="24"/>
      <c r="F33" s="24"/>
      <c r="G33" s="24"/>
      <c r="J33" s="29"/>
      <c r="K33" s="30"/>
    </row>
    <row r="34" spans="1:11" x14ac:dyDescent="0.25">
      <c r="A34" s="23" t="s">
        <v>120</v>
      </c>
      <c r="B34" s="24"/>
      <c r="C34" s="24"/>
      <c r="D34" s="24"/>
      <c r="E34" s="24"/>
      <c r="F34" s="24"/>
      <c r="G34" s="24"/>
      <c r="J34" s="29"/>
      <c r="K34" s="30"/>
    </row>
    <row r="35" spans="1:11" x14ac:dyDescent="0.25">
      <c r="A35" s="25"/>
      <c r="B35" s="24"/>
      <c r="C35" s="24"/>
      <c r="D35" s="24"/>
      <c r="E35" s="24"/>
      <c r="F35" s="24"/>
      <c r="G35" s="24"/>
      <c r="J35" s="29"/>
      <c r="K35" s="30"/>
    </row>
    <row r="36" spans="1:11" x14ac:dyDescent="0.25">
      <c r="A36" s="57" t="s">
        <v>116</v>
      </c>
      <c r="B36" s="24">
        <v>69.316905417026234</v>
      </c>
      <c r="C36" s="24">
        <v>14.342350519241734</v>
      </c>
      <c r="D36" s="24">
        <v>141.46064460764126</v>
      </c>
      <c r="E36" s="24">
        <v>36.100930571974352</v>
      </c>
      <c r="F36" s="24">
        <v>49.932258294064191</v>
      </c>
      <c r="G36" s="24">
        <v>63.032764052309659</v>
      </c>
      <c r="H36" s="38">
        <v>374.18585346225746</v>
      </c>
      <c r="I36" s="24"/>
      <c r="J36" s="29">
        <v>1264</v>
      </c>
      <c r="K36" s="30">
        <v>24324</v>
      </c>
    </row>
    <row r="37" spans="1:11" x14ac:dyDescent="0.25">
      <c r="A37" s="57">
        <v>2</v>
      </c>
      <c r="B37" s="24">
        <v>77.741001084317361</v>
      </c>
      <c r="C37" s="24">
        <v>8.432874198285889</v>
      </c>
      <c r="D37" s="24">
        <v>169.56835396097117</v>
      </c>
      <c r="E37" s="24">
        <v>41.102419573070769</v>
      </c>
      <c r="F37" s="24">
        <v>50.201880613779871</v>
      </c>
      <c r="G37" s="24">
        <v>69.533753632939067</v>
      </c>
      <c r="H37" s="38">
        <v>416.58028306336411</v>
      </c>
      <c r="I37" s="24"/>
      <c r="J37" s="29">
        <v>1186</v>
      </c>
      <c r="K37" s="30">
        <v>23991</v>
      </c>
    </row>
    <row r="38" spans="1:11" x14ac:dyDescent="0.25">
      <c r="A38" s="57">
        <v>3</v>
      </c>
      <c r="B38" s="24">
        <v>74.986278543865666</v>
      </c>
      <c r="C38" s="24">
        <v>12.65864102845841</v>
      </c>
      <c r="D38" s="24">
        <v>190.92993662662366</v>
      </c>
      <c r="E38" s="24">
        <v>45.851473642320919</v>
      </c>
      <c r="F38" s="24">
        <v>24.972541558924668</v>
      </c>
      <c r="G38" s="24">
        <v>68.637129615124636</v>
      </c>
      <c r="H38" s="38">
        <v>418.03600101531794</v>
      </c>
      <c r="I38" s="24"/>
      <c r="J38" s="29">
        <v>1076</v>
      </c>
      <c r="K38" s="30">
        <v>22182</v>
      </c>
    </row>
    <row r="39" spans="1:11" x14ac:dyDescent="0.25">
      <c r="A39" s="57">
        <v>4</v>
      </c>
      <c r="B39" s="24">
        <v>56.99231781940528</v>
      </c>
      <c r="C39" s="24">
        <v>12.831335788366966</v>
      </c>
      <c r="D39" s="24">
        <v>227.59037857772051</v>
      </c>
      <c r="E39" s="24">
        <v>43.555190837828903</v>
      </c>
      <c r="F39" s="24">
        <v>18.273981580832363</v>
      </c>
      <c r="G39" s="24">
        <v>59.877100755312533</v>
      </c>
      <c r="H39" s="38">
        <v>419.12030535946656</v>
      </c>
      <c r="I39" s="24"/>
      <c r="J39" s="29">
        <v>877</v>
      </c>
      <c r="K39" s="30">
        <v>17521</v>
      </c>
    </row>
    <row r="40" spans="1:11" x14ac:dyDescent="0.25">
      <c r="A40" s="57" t="s">
        <v>117</v>
      </c>
      <c r="B40" s="24">
        <v>53.78270158121498</v>
      </c>
      <c r="C40" s="24">
        <v>9.6950085148517253</v>
      </c>
      <c r="D40" s="24">
        <v>265.53713743232726</v>
      </c>
      <c r="E40" s="24">
        <v>47.956916569590085</v>
      </c>
      <c r="F40" s="24">
        <v>13.535631615007771</v>
      </c>
      <c r="G40" s="24">
        <v>53.383875256816985</v>
      </c>
      <c r="H40" s="38">
        <v>443.89127096980877</v>
      </c>
      <c r="I40" s="24"/>
      <c r="J40" s="29">
        <v>892</v>
      </c>
      <c r="K40" s="30">
        <v>18130</v>
      </c>
    </row>
    <row r="41" spans="1:11" x14ac:dyDescent="0.25">
      <c r="A41" s="57"/>
      <c r="B41" s="24"/>
      <c r="C41" s="24"/>
      <c r="D41" s="24"/>
      <c r="E41" s="24"/>
      <c r="F41" s="24"/>
      <c r="G41" s="24"/>
      <c r="H41" s="38"/>
      <c r="I41" s="24"/>
      <c r="J41" s="29"/>
      <c r="K41" s="30"/>
    </row>
    <row r="42" spans="1:11" x14ac:dyDescent="0.25">
      <c r="A42" s="58" t="s">
        <v>118</v>
      </c>
      <c r="B42" s="38">
        <v>67.987527874642907</v>
      </c>
      <c r="C42" s="38">
        <v>11.641872774845428</v>
      </c>
      <c r="D42" s="38">
        <v>191.54280489681122</v>
      </c>
      <c r="E42" s="38">
        <v>42.317218442973157</v>
      </c>
      <c r="F42" s="38">
        <v>34.088477117348177</v>
      </c>
      <c r="G42" s="38">
        <v>63.653112526188032</v>
      </c>
      <c r="H42" s="38">
        <v>411.23101363280892</v>
      </c>
      <c r="I42" s="38"/>
      <c r="J42" s="33">
        <v>5295</v>
      </c>
      <c r="K42" s="34">
        <v>106148</v>
      </c>
    </row>
    <row r="43" spans="1:11" x14ac:dyDescent="0.25">
      <c r="A43" s="60"/>
      <c r="B43" s="24"/>
      <c r="C43" s="24"/>
      <c r="D43" s="24"/>
      <c r="E43" s="24"/>
      <c r="F43" s="24"/>
      <c r="G43" s="24"/>
      <c r="J43" s="29"/>
      <c r="K43" s="30"/>
    </row>
    <row r="44" spans="1:11" x14ac:dyDescent="0.25">
      <c r="A44" s="25"/>
      <c r="B44" s="24"/>
      <c r="C44" s="24"/>
      <c r="D44" s="24"/>
      <c r="E44" s="24"/>
      <c r="F44" s="24"/>
      <c r="G44" s="24"/>
      <c r="J44" s="29"/>
      <c r="K44" s="30"/>
    </row>
    <row r="45" spans="1:11" x14ac:dyDescent="0.25">
      <c r="A45" s="23" t="s">
        <v>121</v>
      </c>
      <c r="B45" s="24"/>
      <c r="C45" s="24"/>
      <c r="D45" s="24"/>
      <c r="E45" s="24"/>
      <c r="F45" s="24"/>
      <c r="G45" s="24"/>
      <c r="J45" s="29"/>
      <c r="K45" s="30"/>
    </row>
    <row r="46" spans="1:11" x14ac:dyDescent="0.25">
      <c r="A46" s="25"/>
      <c r="B46" s="24"/>
      <c r="C46" s="24"/>
      <c r="D46" s="24"/>
      <c r="E46" s="24"/>
      <c r="F46" s="24"/>
      <c r="G46" s="24"/>
      <c r="J46" s="29"/>
      <c r="K46" s="30"/>
    </row>
    <row r="47" spans="1:11" x14ac:dyDescent="0.25">
      <c r="A47" s="57" t="s">
        <v>116</v>
      </c>
      <c r="B47" s="24">
        <v>66.351327382148966</v>
      </c>
      <c r="C47" s="24">
        <v>11.672376389239416</v>
      </c>
      <c r="D47" s="24">
        <v>168.20694499005009</v>
      </c>
      <c r="E47" s="24">
        <v>26.047086995575608</v>
      </c>
      <c r="F47" s="24">
        <v>44.509195089389863</v>
      </c>
      <c r="G47" s="24">
        <v>38.579861116543427</v>
      </c>
      <c r="H47" s="38">
        <v>355.36679196294739</v>
      </c>
      <c r="J47" s="29">
        <v>1193</v>
      </c>
      <c r="K47" s="30">
        <v>22608</v>
      </c>
    </row>
    <row r="48" spans="1:11" x14ac:dyDescent="0.25">
      <c r="A48" s="57">
        <v>2</v>
      </c>
      <c r="B48" s="24">
        <v>67.876229103065867</v>
      </c>
      <c r="C48" s="24">
        <v>10.642204125860847</v>
      </c>
      <c r="D48" s="24">
        <v>225.28428992347276</v>
      </c>
      <c r="E48" s="24">
        <v>31.432673343906654</v>
      </c>
      <c r="F48" s="24">
        <v>36.44106574998667</v>
      </c>
      <c r="G48" s="24">
        <v>52.91493157924404</v>
      </c>
      <c r="H48" s="38">
        <v>424.59139382553678</v>
      </c>
      <c r="J48" s="29">
        <v>1357</v>
      </c>
      <c r="K48" s="30">
        <v>28136</v>
      </c>
    </row>
    <row r="49" spans="1:11" x14ac:dyDescent="0.25">
      <c r="A49" s="57">
        <v>3</v>
      </c>
      <c r="B49" s="24">
        <v>56.640649575824497</v>
      </c>
      <c r="C49" s="24">
        <v>12.423264563147429</v>
      </c>
      <c r="D49" s="24">
        <v>251.75444111460638</v>
      </c>
      <c r="E49" s="24">
        <v>30.90733008517676</v>
      </c>
      <c r="F49" s="24">
        <v>12.826214316089953</v>
      </c>
      <c r="G49" s="24">
        <v>50.595430417482845</v>
      </c>
      <c r="H49" s="38">
        <v>415.1473300723278</v>
      </c>
      <c r="J49" s="29">
        <v>1333</v>
      </c>
      <c r="K49" s="30">
        <v>26955</v>
      </c>
    </row>
    <row r="50" spans="1:11" x14ac:dyDescent="0.25">
      <c r="A50" s="57">
        <v>4</v>
      </c>
      <c r="B50" s="24">
        <v>57.433001597708476</v>
      </c>
      <c r="C50" s="24">
        <v>13.939816787323513</v>
      </c>
      <c r="D50" s="24">
        <v>279.82371331905972</v>
      </c>
      <c r="E50" s="24">
        <v>33.14613616250373</v>
      </c>
      <c r="F50" s="24">
        <v>11.053712587725727</v>
      </c>
      <c r="G50" s="24">
        <v>53.81567971012597</v>
      </c>
      <c r="H50" s="38">
        <v>449.21206016444717</v>
      </c>
      <c r="J50" s="29">
        <v>1396</v>
      </c>
      <c r="K50" s="30">
        <v>29467</v>
      </c>
    </row>
    <row r="51" spans="1:11" x14ac:dyDescent="0.25">
      <c r="A51" s="57" t="s">
        <v>117</v>
      </c>
      <c r="B51" s="24">
        <v>55.110537663102718</v>
      </c>
      <c r="C51" s="24">
        <v>13.908257780960579</v>
      </c>
      <c r="D51" s="24">
        <v>325.39910723146687</v>
      </c>
      <c r="E51" s="24">
        <v>30.108971313256355</v>
      </c>
      <c r="F51" s="24">
        <v>6.3445174732903107</v>
      </c>
      <c r="G51" s="24">
        <v>57.825285082287735</v>
      </c>
      <c r="H51" s="38">
        <v>488.69667654436455</v>
      </c>
      <c r="J51" s="29">
        <v>1525</v>
      </c>
      <c r="K51" s="30">
        <v>34878</v>
      </c>
    </row>
    <row r="52" spans="1:11" x14ac:dyDescent="0.25">
      <c r="A52" s="57"/>
      <c r="B52" s="24"/>
      <c r="C52" s="24"/>
      <c r="D52" s="24"/>
      <c r="E52" s="24"/>
      <c r="F52" s="24"/>
      <c r="G52" s="24"/>
      <c r="H52" s="38"/>
      <c r="J52" s="29"/>
      <c r="K52" s="30"/>
    </row>
    <row r="53" spans="1:11" x14ac:dyDescent="0.25">
      <c r="A53" s="58" t="s">
        <v>118</v>
      </c>
      <c r="B53" s="38">
        <v>60.612945203994819</v>
      </c>
      <c r="C53" s="38">
        <v>12.531112500355174</v>
      </c>
      <c r="D53" s="38">
        <v>251.99622311559065</v>
      </c>
      <c r="E53" s="38">
        <v>30.395906178531508</v>
      </c>
      <c r="F53" s="38">
        <v>21.881825916374332</v>
      </c>
      <c r="G53" s="38">
        <v>51.031153696013661</v>
      </c>
      <c r="H53" s="38">
        <v>428.44916661086017</v>
      </c>
      <c r="I53" s="59"/>
      <c r="J53" s="33">
        <v>6804</v>
      </c>
      <c r="K53" s="34">
        <v>142044</v>
      </c>
    </row>
    <row r="54" spans="1:11" x14ac:dyDescent="0.25">
      <c r="A54" s="60"/>
      <c r="B54" s="24"/>
      <c r="C54" s="24"/>
      <c r="D54" s="24"/>
      <c r="E54" s="24"/>
      <c r="F54" s="24"/>
      <c r="G54" s="24"/>
      <c r="J54" s="29"/>
      <c r="K54" s="30"/>
    </row>
    <row r="55" spans="1:11" x14ac:dyDescent="0.25">
      <c r="A55" s="25"/>
      <c r="B55" s="24"/>
      <c r="C55" s="24"/>
      <c r="D55" s="24"/>
      <c r="E55" s="24"/>
      <c r="F55" s="24"/>
      <c r="G55" s="24"/>
      <c r="J55" s="29"/>
      <c r="K55" s="30"/>
    </row>
    <row r="56" spans="1:11" x14ac:dyDescent="0.25">
      <c r="A56" s="23" t="s">
        <v>122</v>
      </c>
      <c r="B56" s="24"/>
      <c r="C56" s="24"/>
      <c r="D56" s="24"/>
      <c r="E56" s="24"/>
      <c r="F56" s="24"/>
      <c r="G56" s="24"/>
      <c r="J56" s="29"/>
      <c r="K56" s="30"/>
    </row>
    <row r="57" spans="1:11" x14ac:dyDescent="0.25">
      <c r="A57" s="25"/>
      <c r="B57" s="24"/>
      <c r="C57" s="24"/>
      <c r="D57" s="24"/>
      <c r="E57" s="24"/>
      <c r="F57" s="24"/>
      <c r="G57" s="24"/>
      <c r="J57" s="29"/>
      <c r="K57" s="30"/>
    </row>
    <row r="58" spans="1:11" x14ac:dyDescent="0.25">
      <c r="A58" s="57" t="s">
        <v>116</v>
      </c>
      <c r="B58" s="24">
        <v>64.7030085916724</v>
      </c>
      <c r="C58" s="24">
        <v>10.528284003955754</v>
      </c>
      <c r="D58" s="24">
        <v>170.62554340529971</v>
      </c>
      <c r="E58" s="24">
        <v>30.49217316377338</v>
      </c>
      <c r="F58" s="24">
        <v>47.144102547781422</v>
      </c>
      <c r="G58" s="24">
        <v>28.997923577472037</v>
      </c>
      <c r="H58" s="38">
        <v>352.49103528995471</v>
      </c>
      <c r="J58" s="29">
        <v>1047</v>
      </c>
      <c r="K58" s="30">
        <v>19922</v>
      </c>
    </row>
    <row r="59" spans="1:11" x14ac:dyDescent="0.25">
      <c r="A59" s="57">
        <v>2</v>
      </c>
      <c r="B59" s="24">
        <v>68.393255709817922</v>
      </c>
      <c r="C59" s="24">
        <v>12.081512631990527</v>
      </c>
      <c r="D59" s="24">
        <v>232.31547129276404</v>
      </c>
      <c r="E59" s="24">
        <v>28.869945003387407</v>
      </c>
      <c r="F59" s="24">
        <v>28.021966191926317</v>
      </c>
      <c r="G59" s="24">
        <v>54.948815160080969</v>
      </c>
      <c r="H59" s="38">
        <v>424.63096598996714</v>
      </c>
      <c r="J59" s="29">
        <v>1118</v>
      </c>
      <c r="K59" s="30">
        <v>23053</v>
      </c>
    </row>
    <row r="60" spans="1:11" x14ac:dyDescent="0.25">
      <c r="A60" s="57">
        <v>3</v>
      </c>
      <c r="B60" s="24">
        <v>56.607089739793302</v>
      </c>
      <c r="C60" s="24">
        <v>10.285366941080792</v>
      </c>
      <c r="D60" s="24">
        <v>282.38620552844566</v>
      </c>
      <c r="E60" s="24">
        <v>26.501521825711613</v>
      </c>
      <c r="F60" s="24">
        <v>12.578140626847679</v>
      </c>
      <c r="G60" s="24">
        <v>37.618669893663039</v>
      </c>
      <c r="H60" s="38">
        <v>425.97699455554209</v>
      </c>
      <c r="J60" s="29">
        <v>1292</v>
      </c>
      <c r="K60" s="30">
        <v>26960</v>
      </c>
    </row>
    <row r="61" spans="1:11" x14ac:dyDescent="0.25">
      <c r="A61" s="57">
        <v>4</v>
      </c>
      <c r="B61" s="24">
        <v>56.397508587565149</v>
      </c>
      <c r="C61" s="24">
        <v>12.046899706658296</v>
      </c>
      <c r="D61" s="24">
        <v>312.98087023217988</v>
      </c>
      <c r="E61" s="24">
        <v>29.01897462727867</v>
      </c>
      <c r="F61" s="24">
        <v>8.5226917320617126</v>
      </c>
      <c r="G61" s="24">
        <v>43.767212846963005</v>
      </c>
      <c r="H61" s="38">
        <v>462.73415773270671</v>
      </c>
      <c r="J61" s="29">
        <v>1366</v>
      </c>
      <c r="K61" s="30">
        <v>30327</v>
      </c>
    </row>
    <row r="62" spans="1:11" x14ac:dyDescent="0.25">
      <c r="A62" s="57" t="s">
        <v>117</v>
      </c>
      <c r="B62" s="24">
        <v>55.319591991135106</v>
      </c>
      <c r="C62" s="24">
        <v>12.378907770277078</v>
      </c>
      <c r="D62" s="24">
        <v>349.34745121780367</v>
      </c>
      <c r="E62" s="24">
        <v>30.09118038147502</v>
      </c>
      <c r="F62" s="24">
        <v>5.4914134497631313</v>
      </c>
      <c r="G62" s="24">
        <v>55.02640812978774</v>
      </c>
      <c r="H62" s="38">
        <v>507.65495294024169</v>
      </c>
      <c r="J62" s="29">
        <v>1641</v>
      </c>
      <c r="K62" s="30">
        <v>38857</v>
      </c>
    </row>
    <row r="63" spans="1:11" x14ac:dyDescent="0.25">
      <c r="A63" s="57"/>
      <c r="B63" s="24"/>
      <c r="C63" s="24"/>
      <c r="D63" s="24"/>
      <c r="E63" s="24"/>
      <c r="F63" s="24"/>
      <c r="G63" s="24"/>
      <c r="H63" s="38"/>
      <c r="J63" s="29"/>
      <c r="K63" s="30"/>
    </row>
    <row r="64" spans="1:11" x14ac:dyDescent="0.25">
      <c r="A64" s="58" t="s">
        <v>118</v>
      </c>
      <c r="B64" s="38">
        <v>59.713037207376125</v>
      </c>
      <c r="C64" s="38">
        <v>11.525252999713668</v>
      </c>
      <c r="D64" s="38">
        <v>277.40976939554639</v>
      </c>
      <c r="E64" s="38">
        <v>28.997686987591123</v>
      </c>
      <c r="F64" s="38">
        <v>18.571254323261314</v>
      </c>
      <c r="G64" s="38">
        <v>44.803329423323063</v>
      </c>
      <c r="H64" s="38">
        <v>441.0203303368117</v>
      </c>
      <c r="I64" s="59"/>
      <c r="J64" s="33">
        <v>6464</v>
      </c>
      <c r="K64" s="34">
        <v>139119</v>
      </c>
    </row>
    <row r="65" spans="1:11" x14ac:dyDescent="0.25">
      <c r="A65" s="60"/>
      <c r="B65" s="24"/>
      <c r="C65" s="24"/>
      <c r="D65" s="24"/>
      <c r="E65" s="24"/>
      <c r="F65" s="24"/>
      <c r="G65" s="24"/>
      <c r="J65" s="29"/>
      <c r="K65" s="30"/>
    </row>
    <row r="66" spans="1:11" x14ac:dyDescent="0.25">
      <c r="A66" s="25"/>
      <c r="B66" s="24"/>
      <c r="C66" s="24"/>
      <c r="D66" s="24"/>
      <c r="E66" s="24"/>
      <c r="F66" s="24"/>
      <c r="G66" s="24"/>
      <c r="J66" s="29"/>
      <c r="K66" s="30"/>
    </row>
    <row r="67" spans="1:11" x14ac:dyDescent="0.25">
      <c r="A67" s="23" t="s">
        <v>123</v>
      </c>
      <c r="B67" s="24"/>
      <c r="C67" s="24"/>
      <c r="D67" s="24"/>
      <c r="E67" s="24"/>
      <c r="F67" s="24"/>
      <c r="G67" s="24"/>
      <c r="J67" s="29"/>
      <c r="K67" s="30"/>
    </row>
    <row r="68" spans="1:11" x14ac:dyDescent="0.25">
      <c r="A68" s="25"/>
      <c r="B68" s="24"/>
      <c r="C68" s="24"/>
      <c r="D68" s="24"/>
      <c r="E68" s="24"/>
      <c r="F68" s="24"/>
      <c r="G68" s="24"/>
      <c r="J68" s="29"/>
      <c r="K68" s="30"/>
    </row>
    <row r="69" spans="1:11" x14ac:dyDescent="0.25">
      <c r="A69" s="57" t="s">
        <v>116</v>
      </c>
      <c r="B69" s="24">
        <v>63.438159009324607</v>
      </c>
      <c r="C69" s="24">
        <v>7.9033991548456539</v>
      </c>
      <c r="D69" s="24">
        <v>164.37565159327855</v>
      </c>
      <c r="E69" s="24">
        <v>22.5946185157146</v>
      </c>
      <c r="F69" s="24">
        <v>49.947072822216548</v>
      </c>
      <c r="G69" s="24">
        <v>22.69099844468828</v>
      </c>
      <c r="H69" s="38">
        <v>330.94989954006826</v>
      </c>
      <c r="J69" s="29">
        <v>919</v>
      </c>
      <c r="K69" s="30">
        <v>16321</v>
      </c>
    </row>
    <row r="70" spans="1:11" x14ac:dyDescent="0.25">
      <c r="A70" s="57">
        <v>2</v>
      </c>
      <c r="B70" s="24">
        <v>68.759956684271586</v>
      </c>
      <c r="C70" s="24">
        <v>8.6035208770260247</v>
      </c>
      <c r="D70" s="24">
        <v>220.55976936170296</v>
      </c>
      <c r="E70" s="24">
        <v>23.420725769282296</v>
      </c>
      <c r="F70" s="24">
        <v>24.358662909690043</v>
      </c>
      <c r="G70" s="24">
        <v>34.783478173864239</v>
      </c>
      <c r="H70" s="38">
        <v>380.48611377583717</v>
      </c>
      <c r="J70" s="29">
        <v>1075</v>
      </c>
      <c r="K70" s="30">
        <v>21473</v>
      </c>
    </row>
    <row r="71" spans="1:11" x14ac:dyDescent="0.25">
      <c r="A71" s="57">
        <v>3</v>
      </c>
      <c r="B71" s="24">
        <v>65.589278987344258</v>
      </c>
      <c r="C71" s="24">
        <v>8.184617521095177</v>
      </c>
      <c r="D71" s="24">
        <v>257.71281867719523</v>
      </c>
      <c r="E71" s="24">
        <v>29.659959920810593</v>
      </c>
      <c r="F71" s="24">
        <v>14.618103469170061</v>
      </c>
      <c r="G71" s="24">
        <v>28.785190750997042</v>
      </c>
      <c r="H71" s="38">
        <v>404.54996932661243</v>
      </c>
      <c r="J71" s="29">
        <v>1242</v>
      </c>
      <c r="K71" s="30">
        <v>25608</v>
      </c>
    </row>
    <row r="72" spans="1:11" x14ac:dyDescent="0.25">
      <c r="A72" s="57">
        <v>4</v>
      </c>
      <c r="B72" s="24">
        <v>60.89123373950526</v>
      </c>
      <c r="C72" s="24">
        <v>8.5263280840775266</v>
      </c>
      <c r="D72" s="24">
        <v>287.11579238947616</v>
      </c>
      <c r="E72" s="24">
        <v>29.007934860334043</v>
      </c>
      <c r="F72" s="24">
        <v>14.161568232762141</v>
      </c>
      <c r="G72" s="24">
        <v>32.77664660141663</v>
      </c>
      <c r="H72" s="38">
        <v>432.47950390757177</v>
      </c>
      <c r="J72" s="29">
        <v>1419</v>
      </c>
      <c r="K72" s="30">
        <v>29978</v>
      </c>
    </row>
    <row r="73" spans="1:11" x14ac:dyDescent="0.25">
      <c r="A73" s="57" t="s">
        <v>117</v>
      </c>
      <c r="B73" s="24">
        <v>68.405429575946442</v>
      </c>
      <c r="C73" s="24">
        <v>7.600706646987935</v>
      </c>
      <c r="D73" s="24">
        <v>315.43210089390982</v>
      </c>
      <c r="E73" s="24">
        <v>29.990632255334333</v>
      </c>
      <c r="F73" s="24">
        <v>10.067315009506833</v>
      </c>
      <c r="G73" s="24">
        <v>34.90906252481156</v>
      </c>
      <c r="H73" s="38">
        <v>466.40524690649693</v>
      </c>
      <c r="J73" s="29">
        <v>1540</v>
      </c>
      <c r="K73" s="30">
        <v>34822</v>
      </c>
    </row>
    <row r="74" spans="1:11" x14ac:dyDescent="0.25">
      <c r="A74" s="57"/>
      <c r="B74" s="24"/>
      <c r="C74" s="24"/>
      <c r="D74" s="24"/>
      <c r="E74" s="24"/>
      <c r="F74" s="24"/>
      <c r="G74" s="24"/>
      <c r="H74" s="38"/>
      <c r="J74" s="29"/>
      <c r="K74" s="30"/>
    </row>
    <row r="75" spans="1:11" x14ac:dyDescent="0.25">
      <c r="A75" s="58" t="s">
        <v>118</v>
      </c>
      <c r="B75" s="38">
        <v>65.472582299825277</v>
      </c>
      <c r="C75" s="38">
        <v>8.1489672108414197</v>
      </c>
      <c r="D75" s="38">
        <v>256.86951784533289</v>
      </c>
      <c r="E75" s="38">
        <v>27.3606517572542</v>
      </c>
      <c r="F75" s="38">
        <v>20.723428332877852</v>
      </c>
      <c r="G75" s="38">
        <v>31.278559729649942</v>
      </c>
      <c r="H75" s="38">
        <v>409.85370717578155</v>
      </c>
      <c r="I75" s="59"/>
      <c r="J75" s="33">
        <v>6195</v>
      </c>
      <c r="K75" s="34">
        <v>128202</v>
      </c>
    </row>
    <row r="76" spans="1:11" x14ac:dyDescent="0.25">
      <c r="A76" s="60"/>
      <c r="B76" s="24"/>
      <c r="C76" s="24"/>
      <c r="D76" s="24"/>
      <c r="E76" s="24"/>
      <c r="F76" s="24"/>
      <c r="G76" s="24"/>
      <c r="J76" s="29"/>
      <c r="K76" s="30"/>
    </row>
    <row r="77" spans="1:11" x14ac:dyDescent="0.25">
      <c r="A77" s="25"/>
      <c r="B77" s="24"/>
      <c r="C77" s="24"/>
      <c r="D77" s="24"/>
      <c r="E77" s="24"/>
      <c r="F77" s="24"/>
      <c r="G77" s="24"/>
      <c r="J77" s="29"/>
      <c r="K77" s="30"/>
    </row>
    <row r="78" spans="1:11" x14ac:dyDescent="0.25">
      <c r="A78" s="23" t="s">
        <v>124</v>
      </c>
      <c r="B78" s="24"/>
      <c r="C78" s="24"/>
      <c r="D78" s="24"/>
      <c r="E78" s="24"/>
      <c r="F78" s="24"/>
      <c r="G78" s="24"/>
      <c r="J78" s="29"/>
      <c r="K78" s="30"/>
    </row>
    <row r="79" spans="1:11" x14ac:dyDescent="0.25">
      <c r="A79" s="25"/>
      <c r="B79" s="24"/>
      <c r="C79" s="24"/>
      <c r="D79" s="24"/>
      <c r="E79" s="24"/>
      <c r="F79" s="24"/>
      <c r="G79" s="24"/>
      <c r="J79" s="29"/>
      <c r="K79" s="30"/>
    </row>
    <row r="80" spans="1:11" x14ac:dyDescent="0.25">
      <c r="A80" s="57" t="s">
        <v>116</v>
      </c>
      <c r="B80" s="24">
        <v>84.283534703969522</v>
      </c>
      <c r="C80" s="24">
        <v>4.9658958666491761</v>
      </c>
      <c r="D80" s="24">
        <v>128.45118282244826</v>
      </c>
      <c r="E80" s="24">
        <v>22.204127938945472</v>
      </c>
      <c r="F80" s="24">
        <v>56.891583177691068</v>
      </c>
      <c r="G80" s="24">
        <v>30.292859664863414</v>
      </c>
      <c r="H80" s="38">
        <v>327.08918417456687</v>
      </c>
      <c r="J80" s="29">
        <v>658</v>
      </c>
      <c r="K80" s="30">
        <v>11945</v>
      </c>
    </row>
    <row r="81" spans="1:11" x14ac:dyDescent="0.25">
      <c r="A81" s="57">
        <v>2</v>
      </c>
      <c r="B81" s="24">
        <v>70.896765994531052</v>
      </c>
      <c r="C81" s="24">
        <v>5.7269775078565024</v>
      </c>
      <c r="D81" s="24">
        <v>168.80217699029751</v>
      </c>
      <c r="E81" s="24">
        <v>26.261167663358645</v>
      </c>
      <c r="F81" s="24">
        <v>39.164432767899328</v>
      </c>
      <c r="G81" s="24">
        <v>29.039847283769241</v>
      </c>
      <c r="H81" s="38">
        <v>339.89136820771228</v>
      </c>
      <c r="J81" s="29">
        <v>848</v>
      </c>
      <c r="K81" s="30">
        <v>15487</v>
      </c>
    </row>
    <row r="82" spans="1:11" x14ac:dyDescent="0.25">
      <c r="A82" s="57">
        <v>3</v>
      </c>
      <c r="B82" s="24">
        <v>60.474769022876082</v>
      </c>
      <c r="C82" s="24">
        <v>4.7986374364452642</v>
      </c>
      <c r="D82" s="24">
        <v>212.98453340452895</v>
      </c>
      <c r="E82" s="24">
        <v>29.946688510465631</v>
      </c>
      <c r="F82" s="24">
        <v>25.609408829581763</v>
      </c>
      <c r="G82" s="24">
        <v>20.809729490539546</v>
      </c>
      <c r="H82" s="38">
        <v>354.62376669443722</v>
      </c>
      <c r="J82" s="29">
        <v>1001</v>
      </c>
      <c r="K82" s="30">
        <v>19038</v>
      </c>
    </row>
    <row r="83" spans="1:11" x14ac:dyDescent="0.25">
      <c r="A83" s="57">
        <v>4</v>
      </c>
      <c r="B83" s="24">
        <v>67.670447132861725</v>
      </c>
      <c r="C83" s="24">
        <v>4.3292781107788265</v>
      </c>
      <c r="D83" s="24">
        <v>216.77911071371628</v>
      </c>
      <c r="E83" s="24">
        <v>28.567493015881251</v>
      </c>
      <c r="F83" s="24">
        <v>15.865998450571636</v>
      </c>
      <c r="G83" s="24">
        <v>22.34503027572611</v>
      </c>
      <c r="H83" s="38">
        <v>355.55735769953583</v>
      </c>
      <c r="J83" s="29">
        <v>1108</v>
      </c>
      <c r="K83" s="30">
        <v>21498</v>
      </c>
    </row>
    <row r="84" spans="1:11" x14ac:dyDescent="0.25">
      <c r="A84" s="57" t="s">
        <v>117</v>
      </c>
      <c r="B84" s="24">
        <v>64.742062213440519</v>
      </c>
      <c r="C84" s="24">
        <v>6.8371240945252989</v>
      </c>
      <c r="D84" s="24">
        <v>242.77558783110035</v>
      </c>
      <c r="E84" s="24">
        <v>30.862342059742939</v>
      </c>
      <c r="F84" s="24">
        <v>14.358204927903207</v>
      </c>
      <c r="G84" s="24">
        <v>18.50481835108809</v>
      </c>
      <c r="H84" s="38">
        <v>378.08013947780046</v>
      </c>
      <c r="J84" s="29">
        <v>1173</v>
      </c>
      <c r="K84" s="30">
        <v>24303</v>
      </c>
    </row>
    <row r="85" spans="1:11" x14ac:dyDescent="0.25">
      <c r="A85" s="57"/>
      <c r="B85" s="24"/>
      <c r="C85" s="24"/>
      <c r="D85" s="24"/>
      <c r="E85" s="24"/>
      <c r="F85" s="24"/>
      <c r="G85" s="24"/>
      <c r="H85" s="38"/>
      <c r="J85" s="29"/>
      <c r="K85" s="30"/>
    </row>
    <row r="86" spans="1:11" x14ac:dyDescent="0.25">
      <c r="A86" s="58" t="s">
        <v>118</v>
      </c>
      <c r="B86" s="38">
        <v>68.560192378287184</v>
      </c>
      <c r="C86" s="38">
        <v>5.368333132802908</v>
      </c>
      <c r="D86" s="38">
        <v>200.18750130846033</v>
      </c>
      <c r="E86" s="38">
        <v>28.023244715743441</v>
      </c>
      <c r="F86" s="38">
        <v>27.896399093987881</v>
      </c>
      <c r="G86" s="38">
        <v>23.53237502803476</v>
      </c>
      <c r="H86" s="38">
        <v>353.56804565731653</v>
      </c>
      <c r="I86" s="59"/>
      <c r="J86" s="33">
        <v>4788</v>
      </c>
      <c r="K86" s="34">
        <v>92271</v>
      </c>
    </row>
    <row r="87" spans="1:11" x14ac:dyDescent="0.25">
      <c r="A87" s="60"/>
      <c r="B87" s="24"/>
      <c r="C87" s="24"/>
      <c r="D87" s="24"/>
      <c r="E87" s="24"/>
      <c r="F87" s="24"/>
      <c r="G87" s="24"/>
      <c r="J87" s="29"/>
      <c r="K87" s="30"/>
    </row>
    <row r="88" spans="1:11" x14ac:dyDescent="0.25">
      <c r="A88" s="25"/>
      <c r="B88" s="24"/>
      <c r="C88" s="24"/>
      <c r="D88" s="24"/>
      <c r="E88" s="24"/>
      <c r="F88" s="24"/>
      <c r="G88" s="24"/>
      <c r="J88" s="29"/>
      <c r="K88" s="30"/>
    </row>
    <row r="89" spans="1:11" x14ac:dyDescent="0.25">
      <c r="A89" s="23" t="s">
        <v>125</v>
      </c>
      <c r="B89" s="24"/>
      <c r="C89" s="24"/>
      <c r="D89" s="24"/>
      <c r="E89" s="24"/>
      <c r="F89" s="24"/>
      <c r="G89" s="24"/>
      <c r="J89" s="29"/>
      <c r="K89" s="30"/>
    </row>
    <row r="90" spans="1:11" x14ac:dyDescent="0.25">
      <c r="A90" s="25"/>
      <c r="B90" s="24"/>
      <c r="C90" s="24"/>
      <c r="D90" s="24"/>
      <c r="E90" s="24"/>
      <c r="F90" s="24"/>
      <c r="G90" s="24"/>
      <c r="J90" s="29"/>
      <c r="K90" s="30"/>
    </row>
    <row r="91" spans="1:11" x14ac:dyDescent="0.25">
      <c r="A91" s="57" t="s">
        <v>116</v>
      </c>
      <c r="B91" s="24">
        <v>56.796549736181824</v>
      </c>
      <c r="C91" s="24">
        <v>3.0509521407959426</v>
      </c>
      <c r="D91" s="24">
        <v>81.081287859924842</v>
      </c>
      <c r="E91" s="24">
        <v>21.835005256296071</v>
      </c>
      <c r="F91" s="24">
        <v>52.516477422708199</v>
      </c>
      <c r="G91" s="24">
        <v>17.934176048629173</v>
      </c>
      <c r="H91" s="38">
        <v>233.21444846453608</v>
      </c>
      <c r="J91" s="29">
        <v>467</v>
      </c>
      <c r="K91" s="30">
        <v>6312</v>
      </c>
    </row>
    <row r="92" spans="1:11" x14ac:dyDescent="0.25">
      <c r="A92" s="57">
        <v>2</v>
      </c>
      <c r="B92" s="24">
        <v>51.937435252417487</v>
      </c>
      <c r="C92" s="24">
        <v>2.179357595161652</v>
      </c>
      <c r="D92" s="24">
        <v>90.967895700467679</v>
      </c>
      <c r="E92" s="24">
        <v>23.257486374131961</v>
      </c>
      <c r="F92" s="24">
        <v>38.956062154434449</v>
      </c>
      <c r="G92" s="24">
        <v>18.296945399311799</v>
      </c>
      <c r="H92" s="38">
        <v>225.59518247592501</v>
      </c>
      <c r="J92" s="29">
        <v>598</v>
      </c>
      <c r="K92" s="30">
        <v>7976</v>
      </c>
    </row>
    <row r="93" spans="1:11" x14ac:dyDescent="0.25">
      <c r="A93" s="57">
        <v>3</v>
      </c>
      <c r="B93" s="24">
        <v>47.166036236264937</v>
      </c>
      <c r="C93" s="24">
        <v>1.3990767618732429</v>
      </c>
      <c r="D93" s="24">
        <v>127.09548290822444</v>
      </c>
      <c r="E93" s="24">
        <v>32.949745798179023</v>
      </c>
      <c r="F93" s="24">
        <v>27.958896792431513</v>
      </c>
      <c r="G93" s="24">
        <v>19.137419657409215</v>
      </c>
      <c r="H93" s="38">
        <v>255.70665815438241</v>
      </c>
      <c r="J93" s="29">
        <v>723</v>
      </c>
      <c r="K93" s="30">
        <v>10391</v>
      </c>
    </row>
    <row r="94" spans="1:11" x14ac:dyDescent="0.25">
      <c r="A94" s="57">
        <v>4</v>
      </c>
      <c r="B94" s="24">
        <v>46.695372945947625</v>
      </c>
      <c r="C94" s="24">
        <v>2.4393465225488082</v>
      </c>
      <c r="D94" s="24">
        <v>134.80259000407571</v>
      </c>
      <c r="E94" s="24">
        <v>33.69917816991746</v>
      </c>
      <c r="F94" s="24">
        <v>20.091283893461611</v>
      </c>
      <c r="G94" s="24">
        <v>16.371391974190377</v>
      </c>
      <c r="H94" s="38">
        <v>254.09916351014161</v>
      </c>
      <c r="J94" s="29">
        <v>782</v>
      </c>
      <c r="K94" s="30">
        <v>11638</v>
      </c>
    </row>
    <row r="95" spans="1:11" x14ac:dyDescent="0.25">
      <c r="A95" s="57" t="s">
        <v>117</v>
      </c>
      <c r="B95" s="24">
        <v>46.978819181529303</v>
      </c>
      <c r="C95" s="24">
        <v>2.6238584888117744</v>
      </c>
      <c r="D95" s="24">
        <v>149.90487755864422</v>
      </c>
      <c r="E95" s="24">
        <v>35.189097556685475</v>
      </c>
      <c r="F95" s="24">
        <v>15.981172401679276</v>
      </c>
      <c r="G95" s="24">
        <v>13.5663190437861</v>
      </c>
      <c r="H95" s="38">
        <v>264.24414423113615</v>
      </c>
      <c r="J95" s="29">
        <v>852</v>
      </c>
      <c r="K95" s="30">
        <v>13421</v>
      </c>
    </row>
    <row r="96" spans="1:11" x14ac:dyDescent="0.25">
      <c r="A96" s="57"/>
      <c r="B96" s="24"/>
      <c r="C96" s="24"/>
      <c r="D96" s="24"/>
      <c r="E96" s="24"/>
      <c r="F96" s="24"/>
      <c r="G96" s="24"/>
      <c r="H96" s="38"/>
      <c r="J96" s="29"/>
      <c r="K96" s="30"/>
    </row>
    <row r="97" spans="1:11" x14ac:dyDescent="0.25">
      <c r="A97" s="58" t="s">
        <v>118</v>
      </c>
      <c r="B97" s="38">
        <v>49.226673884953897</v>
      </c>
      <c r="C97" s="38">
        <v>2.3095202064189135</v>
      </c>
      <c r="D97" s="38">
        <v>121.55541681934628</v>
      </c>
      <c r="E97" s="38">
        <v>30.378408991749943</v>
      </c>
      <c r="F97" s="38">
        <v>28.653232572976535</v>
      </c>
      <c r="G97" s="38">
        <v>16.81306534988969</v>
      </c>
      <c r="H97" s="38">
        <v>248.93631782533524</v>
      </c>
      <c r="I97" s="59"/>
      <c r="J97" s="33">
        <v>3422</v>
      </c>
      <c r="K97" s="34">
        <v>49738</v>
      </c>
    </row>
    <row r="98" spans="1:11" x14ac:dyDescent="0.25">
      <c r="A98" s="60"/>
      <c r="B98" s="44"/>
      <c r="C98" s="44"/>
      <c r="D98" s="44"/>
      <c r="E98" s="44"/>
      <c r="F98" s="44"/>
      <c r="G98" s="44"/>
      <c r="J98" s="29"/>
      <c r="K98" s="30"/>
    </row>
    <row r="99" spans="1:11" x14ac:dyDescent="0.25">
      <c r="A99" s="25"/>
      <c r="B99" s="44"/>
      <c r="C99" s="44"/>
      <c r="D99" s="44"/>
      <c r="E99" s="44"/>
      <c r="F99" s="44"/>
      <c r="G99" s="44"/>
      <c r="J99" s="29"/>
      <c r="K99" s="30"/>
    </row>
    <row r="100" spans="1:11" x14ac:dyDescent="0.25">
      <c r="A100" s="23" t="s">
        <v>8</v>
      </c>
      <c r="B100" s="44"/>
      <c r="C100" s="44"/>
      <c r="D100" s="44"/>
      <c r="E100" s="44"/>
      <c r="F100" s="44"/>
      <c r="G100" s="44"/>
      <c r="J100" s="29"/>
      <c r="K100" s="30"/>
    </row>
    <row r="101" spans="1:11" x14ac:dyDescent="0.25">
      <c r="A101" s="25"/>
      <c r="B101" s="44"/>
      <c r="C101" s="44"/>
      <c r="D101" s="44"/>
      <c r="E101" s="44"/>
      <c r="F101" s="44"/>
      <c r="G101" s="44"/>
      <c r="J101" s="29"/>
      <c r="K101" s="30"/>
    </row>
    <row r="102" spans="1:11" x14ac:dyDescent="0.25">
      <c r="A102" s="57" t="s">
        <v>116</v>
      </c>
      <c r="B102" s="44">
        <v>75.916194975032965</v>
      </c>
      <c r="C102" s="44">
        <v>8.6617907901767168</v>
      </c>
      <c r="D102" s="44">
        <v>99.697368644495597</v>
      </c>
      <c r="E102" s="44">
        <v>44.055365593520698</v>
      </c>
      <c r="F102" s="44">
        <v>51.519840219704527</v>
      </c>
      <c r="G102" s="44">
        <v>35.542674051048913</v>
      </c>
      <c r="H102" s="28">
        <v>315.39323427397943</v>
      </c>
      <c r="J102" s="29">
        <v>9077</v>
      </c>
      <c r="K102" s="30">
        <v>155411</v>
      </c>
    </row>
    <row r="103" spans="1:11" x14ac:dyDescent="0.25">
      <c r="A103" s="57">
        <v>2</v>
      </c>
      <c r="B103" s="44">
        <v>75.139543278167466</v>
      </c>
      <c r="C103" s="44">
        <v>8.5542144462323417</v>
      </c>
      <c r="D103" s="44">
        <v>142.06304995568047</v>
      </c>
      <c r="E103" s="44">
        <v>53.019749887451603</v>
      </c>
      <c r="F103" s="44">
        <v>40.670290027270092</v>
      </c>
      <c r="G103" s="44">
        <v>43.1232364158096</v>
      </c>
      <c r="H103" s="28">
        <v>362.57008401061159</v>
      </c>
      <c r="J103" s="29">
        <v>9069</v>
      </c>
      <c r="K103" s="30">
        <v>167865</v>
      </c>
    </row>
    <row r="104" spans="1:11" x14ac:dyDescent="0.25">
      <c r="A104" s="57">
        <v>3</v>
      </c>
      <c r="B104" s="44">
        <v>66.361018582414644</v>
      </c>
      <c r="C104" s="44">
        <v>8.6303149443704612</v>
      </c>
      <c r="D104" s="44">
        <v>170.26729511078779</v>
      </c>
      <c r="E104" s="44">
        <v>58.752609908112234</v>
      </c>
      <c r="F104" s="44">
        <v>21.989368268641616</v>
      </c>
      <c r="G104" s="44">
        <v>38.911737769186836</v>
      </c>
      <c r="H104" s="28">
        <v>364.91234458351357</v>
      </c>
      <c r="J104" s="29">
        <v>9446</v>
      </c>
      <c r="K104" s="30">
        <v>178398</v>
      </c>
    </row>
    <row r="105" spans="1:11" x14ac:dyDescent="0.25">
      <c r="A105" s="57">
        <v>4</v>
      </c>
      <c r="B105" s="44">
        <v>61.917275654617065</v>
      </c>
      <c r="C105" s="44">
        <v>9.1457666856534541</v>
      </c>
      <c r="D105" s="44">
        <v>193.49919960829524</v>
      </c>
      <c r="E105" s="44">
        <v>62.344540738564199</v>
      </c>
      <c r="F105" s="44">
        <v>16.927923045634731</v>
      </c>
      <c r="G105" s="44">
        <v>37.737401042320194</v>
      </c>
      <c r="H105" s="28">
        <v>381.57210677508488</v>
      </c>
      <c r="J105" s="29">
        <v>9718</v>
      </c>
      <c r="K105" s="30">
        <v>189849</v>
      </c>
    </row>
    <row r="106" spans="1:11" x14ac:dyDescent="0.25">
      <c r="A106" s="57" t="s">
        <v>117</v>
      </c>
      <c r="B106" s="44">
        <v>62.656032106511908</v>
      </c>
      <c r="C106" s="44">
        <v>8.8993186244849234</v>
      </c>
      <c r="D106" s="44">
        <v>216.25240095772639</v>
      </c>
      <c r="E106" s="44">
        <v>68.303742288044262</v>
      </c>
      <c r="F106" s="44">
        <v>13.296404714738925</v>
      </c>
      <c r="G106" s="44">
        <v>39.026696782584608</v>
      </c>
      <c r="H106" s="28">
        <v>408.434595474091</v>
      </c>
      <c r="J106" s="29">
        <v>10732</v>
      </c>
      <c r="K106" s="30">
        <v>223801</v>
      </c>
    </row>
    <row r="107" spans="1:11" x14ac:dyDescent="0.25">
      <c r="A107" s="57"/>
      <c r="B107" s="44"/>
      <c r="C107" s="44"/>
      <c r="D107" s="44"/>
      <c r="E107" s="44"/>
      <c r="F107" s="44"/>
      <c r="G107" s="44"/>
      <c r="H107" s="28"/>
      <c r="J107" s="29"/>
      <c r="K107" s="30"/>
    </row>
    <row r="108" spans="1:11" ht="15.75" thickBot="1" x14ac:dyDescent="0.3">
      <c r="A108" s="61" t="s">
        <v>118</v>
      </c>
      <c r="B108" s="62">
        <v>68.323855666734275</v>
      </c>
      <c r="C108" s="62">
        <v>8.7798520701663492</v>
      </c>
      <c r="D108" s="62">
        <v>165.04585987555575</v>
      </c>
      <c r="E108" s="62">
        <v>57.443100557504621</v>
      </c>
      <c r="F108" s="62">
        <v>28.68233289740105</v>
      </c>
      <c r="G108" s="62">
        <v>38.863837029597093</v>
      </c>
      <c r="H108" s="62">
        <v>367.13883809695915</v>
      </c>
      <c r="I108" s="63"/>
      <c r="J108" s="42">
        <v>48042</v>
      </c>
      <c r="K108" s="43">
        <v>915324</v>
      </c>
    </row>
    <row r="109" spans="1:11" x14ac:dyDescent="0.25">
      <c r="A109" s="58"/>
      <c r="B109" s="44"/>
      <c r="C109" s="44"/>
      <c r="D109" s="44"/>
      <c r="E109" s="44"/>
      <c r="F109" s="44"/>
      <c r="G109" s="44"/>
      <c r="H109" s="44"/>
      <c r="K109" s="64"/>
    </row>
    <row r="110" spans="1:11" x14ac:dyDescent="0.25">
      <c r="A110" s="54" t="s">
        <v>101</v>
      </c>
      <c r="B110" s="4"/>
      <c r="C110" s="4"/>
      <c r="D110" s="4"/>
      <c r="E110" s="4"/>
      <c r="F110" s="4"/>
      <c r="G110" s="4"/>
    </row>
    <row r="111" spans="1:11" x14ac:dyDescent="0.25">
      <c r="A111" s="4"/>
      <c r="B111" s="4"/>
      <c r="C111" s="4"/>
      <c r="D111" s="4"/>
      <c r="E111" s="4"/>
      <c r="F111" s="4"/>
      <c r="G111" s="4"/>
    </row>
    <row r="112" spans="1:11" x14ac:dyDescent="0.25">
      <c r="A112" s="4" t="s">
        <v>102</v>
      </c>
      <c r="B112" s="4"/>
      <c r="C112" s="4"/>
      <c r="D112" s="4"/>
      <c r="E112" s="4"/>
      <c r="F112" s="4"/>
      <c r="K112" s="55" t="s">
        <v>103</v>
      </c>
    </row>
    <row r="113" spans="1:10" x14ac:dyDescent="0.25">
      <c r="A113" s="4" t="s">
        <v>104</v>
      </c>
      <c r="B113" s="4"/>
      <c r="C113" s="4"/>
      <c r="D113" s="4"/>
      <c r="E113" s="4"/>
      <c r="F113" s="4"/>
      <c r="G113" s="4"/>
    </row>
    <row r="120" spans="1:10" x14ac:dyDescent="0.25">
      <c r="J120" s="29"/>
    </row>
  </sheetData>
  <mergeCells count="2">
    <mergeCell ref="B9:H9"/>
    <mergeCell ref="J9:K9"/>
  </mergeCells>
  <hyperlinks>
    <hyperlink ref="A3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3"/>
  <sheetViews>
    <sheetView workbookViewId="0"/>
  </sheetViews>
  <sheetFormatPr defaultRowHeight="15" x14ac:dyDescent="0.25"/>
  <cols>
    <col min="1" max="1" width="20.7109375" style="5" customWidth="1"/>
    <col min="2" max="8" width="9.7109375" style="5" customWidth="1"/>
    <col min="9" max="9" width="1.7109375" style="5" customWidth="1"/>
    <col min="10" max="11" width="13.7109375" style="5" customWidth="1"/>
  </cols>
  <sheetData>
    <row r="2" spans="1:11" x14ac:dyDescent="0.25">
      <c r="A2" s="3" t="s">
        <v>69</v>
      </c>
      <c r="B2" s="4"/>
      <c r="C2" s="4"/>
      <c r="D2" s="4"/>
      <c r="E2" s="4"/>
      <c r="F2" s="4"/>
      <c r="G2" s="4"/>
    </row>
    <row r="3" spans="1:11" x14ac:dyDescent="0.25">
      <c r="A3" s="6" t="s">
        <v>70</v>
      </c>
      <c r="B3" s="7"/>
      <c r="C3" s="7"/>
      <c r="D3" s="7"/>
      <c r="E3" s="7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4"/>
      <c r="B5" s="4"/>
      <c r="C5" s="4"/>
      <c r="D5" s="4"/>
      <c r="E5" s="4"/>
      <c r="F5" s="4"/>
      <c r="G5" s="4"/>
    </row>
    <row r="6" spans="1:11" x14ac:dyDescent="0.25">
      <c r="A6" s="8" t="s">
        <v>131</v>
      </c>
      <c r="B6" s="9"/>
      <c r="C6" s="9"/>
      <c r="D6" s="9"/>
      <c r="E6" s="9"/>
      <c r="F6" s="9"/>
      <c r="G6" s="9"/>
    </row>
    <row r="7" spans="1:11" x14ac:dyDescent="0.25">
      <c r="A7" s="10"/>
      <c r="B7" s="9"/>
      <c r="C7" s="9"/>
      <c r="D7" s="9"/>
      <c r="E7" s="9"/>
      <c r="F7" s="9"/>
      <c r="G7" s="9"/>
    </row>
    <row r="8" spans="1:11" ht="15.75" thickBot="1" x14ac:dyDescent="0.3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</row>
    <row r="9" spans="1:11" x14ac:dyDescent="0.25">
      <c r="A9" s="13"/>
      <c r="B9" s="269" t="s">
        <v>71</v>
      </c>
      <c r="C9" s="269"/>
      <c r="D9" s="269"/>
      <c r="E9" s="269"/>
      <c r="F9" s="269"/>
      <c r="G9" s="269"/>
      <c r="H9" s="269"/>
      <c r="I9" s="14"/>
      <c r="J9" s="270" t="s">
        <v>72</v>
      </c>
      <c r="K9" s="270"/>
    </row>
    <row r="10" spans="1:11" ht="23.25" x14ac:dyDescent="0.25">
      <c r="A10" s="15" t="s">
        <v>114</v>
      </c>
      <c r="B10" s="47" t="s">
        <v>5</v>
      </c>
      <c r="C10" s="47" t="s">
        <v>74</v>
      </c>
      <c r="D10" s="47" t="s">
        <v>75</v>
      </c>
      <c r="E10" s="47" t="s">
        <v>76</v>
      </c>
      <c r="F10" s="47" t="s">
        <v>77</v>
      </c>
      <c r="G10" s="47" t="s">
        <v>78</v>
      </c>
      <c r="H10" s="48" t="s">
        <v>79</v>
      </c>
      <c r="I10" s="49"/>
      <c r="J10" s="19" t="s">
        <v>80</v>
      </c>
      <c r="K10" s="19" t="s">
        <v>81</v>
      </c>
    </row>
    <row r="11" spans="1:11" x14ac:dyDescent="0.25">
      <c r="A11" s="20"/>
      <c r="B11" s="21"/>
      <c r="C11" s="21"/>
      <c r="D11" s="22"/>
      <c r="E11" s="22"/>
      <c r="F11" s="22"/>
      <c r="G11" s="22"/>
    </row>
    <row r="12" spans="1:11" x14ac:dyDescent="0.25">
      <c r="A12" s="23" t="s">
        <v>127</v>
      </c>
      <c r="B12" s="24"/>
      <c r="C12" s="24"/>
      <c r="D12" s="24"/>
      <c r="E12" s="24"/>
      <c r="F12" s="24"/>
      <c r="G12" s="24"/>
    </row>
    <row r="13" spans="1:11" x14ac:dyDescent="0.25">
      <c r="A13" s="25"/>
      <c r="B13" s="24"/>
      <c r="C13" s="24"/>
      <c r="D13" s="24"/>
      <c r="E13" s="24"/>
      <c r="F13" s="24"/>
      <c r="G13" s="24"/>
    </row>
    <row r="14" spans="1:11" x14ac:dyDescent="0.25">
      <c r="A14" s="57" t="s">
        <v>116</v>
      </c>
      <c r="B14" s="24">
        <v>93.894435400446525</v>
      </c>
      <c r="C14" s="24">
        <v>1.4173512113994664</v>
      </c>
      <c r="D14" s="24">
        <v>0</v>
      </c>
      <c r="E14" s="24">
        <v>84.75339332505186</v>
      </c>
      <c r="F14" s="24">
        <v>44.66156309975144</v>
      </c>
      <c r="G14" s="24">
        <v>14.716618967185241</v>
      </c>
      <c r="H14" s="38">
        <v>239.44336200383452</v>
      </c>
      <c r="J14" s="29">
        <v>2458</v>
      </c>
      <c r="K14" s="30">
        <v>38066</v>
      </c>
    </row>
    <row r="15" spans="1:11" x14ac:dyDescent="0.25">
      <c r="A15" s="57">
        <v>2</v>
      </c>
      <c r="B15" s="24">
        <v>89.219254603871534</v>
      </c>
      <c r="C15" s="24">
        <v>2.6652305155863769</v>
      </c>
      <c r="D15" s="24">
        <v>0</v>
      </c>
      <c r="E15" s="24">
        <v>131.96993309595555</v>
      </c>
      <c r="F15" s="24">
        <v>36.009363104418256</v>
      </c>
      <c r="G15" s="24">
        <v>18.047808528505577</v>
      </c>
      <c r="H15" s="38">
        <v>277.91158984833731</v>
      </c>
      <c r="J15" s="29">
        <v>2015</v>
      </c>
      <c r="K15" s="30">
        <v>34532</v>
      </c>
    </row>
    <row r="16" spans="1:11" x14ac:dyDescent="0.25">
      <c r="A16" s="57">
        <v>3</v>
      </c>
      <c r="B16" s="24">
        <v>79.460039486417145</v>
      </c>
      <c r="C16" s="24">
        <v>1.705736198666526</v>
      </c>
      <c r="D16" s="24">
        <v>7.5502347820029644E-3</v>
      </c>
      <c r="E16" s="24">
        <v>162.46976136351347</v>
      </c>
      <c r="F16" s="24">
        <v>24.583767678948291</v>
      </c>
      <c r="G16" s="24">
        <v>20.085608630988411</v>
      </c>
      <c r="H16" s="38">
        <v>288.31246359331584</v>
      </c>
      <c r="J16" s="29">
        <v>1818</v>
      </c>
      <c r="K16" s="30">
        <v>32571</v>
      </c>
    </row>
    <row r="17" spans="1:11" x14ac:dyDescent="0.25">
      <c r="A17" s="57">
        <v>4</v>
      </c>
      <c r="B17" s="24">
        <v>79.90747782179136</v>
      </c>
      <c r="C17" s="24">
        <v>2.560517474423774</v>
      </c>
      <c r="D17" s="24">
        <v>2.9180756638269616E-2</v>
      </c>
      <c r="E17" s="24">
        <v>168.37282354508463</v>
      </c>
      <c r="F17" s="24">
        <v>25.035256767297611</v>
      </c>
      <c r="G17" s="24">
        <v>18.70455976593999</v>
      </c>
      <c r="H17" s="38">
        <v>294.60981613117565</v>
      </c>
      <c r="J17" s="29">
        <v>1872</v>
      </c>
      <c r="K17" s="30">
        <v>36193</v>
      </c>
    </row>
    <row r="18" spans="1:11" x14ac:dyDescent="0.25">
      <c r="A18" s="57" t="s">
        <v>117</v>
      </c>
      <c r="B18" s="24">
        <v>73.057647351758916</v>
      </c>
      <c r="C18" s="24">
        <v>3.5400284025732538</v>
      </c>
      <c r="D18" s="24">
        <v>2.4655327004888546E-2</v>
      </c>
      <c r="E18" s="24">
        <v>191.34576481441198</v>
      </c>
      <c r="F18" s="24">
        <v>19.06683386177259</v>
      </c>
      <c r="G18" s="24">
        <v>19.291707122797749</v>
      </c>
      <c r="H18" s="38">
        <v>306.32663688031937</v>
      </c>
      <c r="J18" s="29">
        <v>2231</v>
      </c>
      <c r="K18" s="30">
        <v>43673</v>
      </c>
    </row>
    <row r="19" spans="1:11" x14ac:dyDescent="0.25">
      <c r="A19" s="57"/>
      <c r="B19" s="24"/>
      <c r="C19" s="24"/>
      <c r="D19" s="24"/>
      <c r="E19" s="24"/>
      <c r="F19" s="24"/>
      <c r="G19" s="24"/>
      <c r="H19" s="38"/>
      <c r="J19" s="29"/>
      <c r="K19" s="30"/>
    </row>
    <row r="20" spans="1:11" x14ac:dyDescent="0.25">
      <c r="A20" s="58" t="s">
        <v>118</v>
      </c>
      <c r="B20" s="38">
        <v>83.569289661170458</v>
      </c>
      <c r="C20" s="38">
        <v>2.3641119296042414</v>
      </c>
      <c r="D20" s="38">
        <v>1.1696787103897857E-2</v>
      </c>
      <c r="E20" s="38">
        <v>144.99324620992508</v>
      </c>
      <c r="F20" s="38">
        <v>30.558635720160691</v>
      </c>
      <c r="G20" s="38">
        <v>17.987106219304007</v>
      </c>
      <c r="H20" s="38">
        <v>279.48408652726835</v>
      </c>
      <c r="I20" s="59"/>
      <c r="J20" s="33">
        <v>10394</v>
      </c>
      <c r="K20" s="34">
        <v>185035</v>
      </c>
    </row>
    <row r="21" spans="1:11" x14ac:dyDescent="0.25">
      <c r="A21" s="60"/>
      <c r="B21" s="24"/>
      <c r="C21" s="24"/>
      <c r="D21" s="24"/>
      <c r="E21" s="24"/>
      <c r="F21" s="24"/>
      <c r="G21" s="24"/>
      <c r="J21" s="29"/>
      <c r="K21" s="30"/>
    </row>
    <row r="22" spans="1:11" x14ac:dyDescent="0.25">
      <c r="A22" s="25"/>
      <c r="B22" s="24"/>
      <c r="C22" s="24"/>
      <c r="D22" s="24"/>
      <c r="E22" s="24"/>
      <c r="F22" s="24"/>
      <c r="G22" s="24"/>
      <c r="J22" s="29"/>
      <c r="K22" s="30"/>
    </row>
    <row r="23" spans="1:11" x14ac:dyDescent="0.25">
      <c r="A23" s="23" t="s">
        <v>119</v>
      </c>
      <c r="B23" s="24"/>
      <c r="C23" s="24"/>
      <c r="D23" s="24"/>
      <c r="E23" s="24"/>
      <c r="F23" s="24"/>
      <c r="G23" s="24"/>
      <c r="J23" s="29"/>
      <c r="K23" s="30"/>
    </row>
    <row r="24" spans="1:11" x14ac:dyDescent="0.25">
      <c r="A24" s="25"/>
      <c r="B24" s="24"/>
      <c r="C24" s="24"/>
      <c r="D24" s="24"/>
      <c r="E24" s="24"/>
      <c r="F24" s="24"/>
      <c r="G24" s="24"/>
      <c r="J24" s="29"/>
      <c r="K24" s="30"/>
    </row>
    <row r="25" spans="1:11" x14ac:dyDescent="0.25">
      <c r="A25" s="57" t="s">
        <v>116</v>
      </c>
      <c r="B25" s="24">
        <v>92.4039359308792</v>
      </c>
      <c r="C25" s="24">
        <v>2.6374931183380772</v>
      </c>
      <c r="D25" s="24">
        <v>42.806507272139605</v>
      </c>
      <c r="E25" s="24">
        <v>57.986091313540264</v>
      </c>
      <c r="F25" s="24">
        <v>94.74976466393916</v>
      </c>
      <c r="G25" s="24">
        <v>42.953846334013527</v>
      </c>
      <c r="H25" s="38">
        <v>333.53763863284985</v>
      </c>
      <c r="I25" s="24"/>
      <c r="J25" s="29">
        <v>1098</v>
      </c>
      <c r="K25" s="30">
        <v>19539</v>
      </c>
    </row>
    <row r="26" spans="1:11" x14ac:dyDescent="0.25">
      <c r="A26" s="57">
        <v>2</v>
      </c>
      <c r="B26" s="24">
        <v>93.050657255739836</v>
      </c>
      <c r="C26" s="24">
        <v>3.3271136133862438</v>
      </c>
      <c r="D26" s="24">
        <v>75.497497810549802</v>
      </c>
      <c r="E26" s="24">
        <v>77.956159268918185</v>
      </c>
      <c r="F26" s="24">
        <v>85.510244467100677</v>
      </c>
      <c r="G26" s="24">
        <v>49.459347427569725</v>
      </c>
      <c r="H26" s="38">
        <v>384.8010198432645</v>
      </c>
      <c r="I26" s="24"/>
      <c r="J26" s="29">
        <v>963</v>
      </c>
      <c r="K26" s="30">
        <v>18924</v>
      </c>
    </row>
    <row r="27" spans="1:11" x14ac:dyDescent="0.25">
      <c r="A27" s="57">
        <v>3</v>
      </c>
      <c r="B27" s="24">
        <v>77.005227468220767</v>
      </c>
      <c r="C27" s="24">
        <v>2.1226684199863035</v>
      </c>
      <c r="D27" s="24">
        <v>95.705503480992064</v>
      </c>
      <c r="E27" s="24">
        <v>89.543810378359453</v>
      </c>
      <c r="F27" s="24">
        <v>50.500281750162245</v>
      </c>
      <c r="G27" s="24">
        <v>52.07333770667411</v>
      </c>
      <c r="H27" s="38">
        <v>366.95082920439495</v>
      </c>
      <c r="I27" s="24"/>
      <c r="J27" s="29">
        <v>804</v>
      </c>
      <c r="K27" s="30">
        <v>15799</v>
      </c>
    </row>
    <row r="28" spans="1:11" x14ac:dyDescent="0.25">
      <c r="A28" s="57">
        <v>4</v>
      </c>
      <c r="B28" s="24">
        <v>69.997231273003635</v>
      </c>
      <c r="C28" s="24">
        <v>2.4752189137973102</v>
      </c>
      <c r="D28" s="24">
        <v>136.33443281360064</v>
      </c>
      <c r="E28" s="24">
        <v>95.687807304522678</v>
      </c>
      <c r="F28" s="24">
        <v>47.594834375194488</v>
      </c>
      <c r="G28" s="24">
        <v>44.916963435703877</v>
      </c>
      <c r="H28" s="38">
        <v>397.00648811582255</v>
      </c>
      <c r="I28" s="24"/>
      <c r="J28" s="29">
        <v>752</v>
      </c>
      <c r="K28" s="30">
        <v>15692</v>
      </c>
    </row>
    <row r="29" spans="1:11" x14ac:dyDescent="0.25">
      <c r="A29" s="57" t="s">
        <v>117</v>
      </c>
      <c r="B29" s="24">
        <v>71.890307496599732</v>
      </c>
      <c r="C29" s="24">
        <v>2.5771461387195793</v>
      </c>
      <c r="D29" s="24">
        <v>134.79796400246082</v>
      </c>
      <c r="E29" s="24">
        <v>105.73119813695169</v>
      </c>
      <c r="F29" s="24">
        <v>35.12986301629703</v>
      </c>
      <c r="G29" s="24">
        <v>54.32355474374662</v>
      </c>
      <c r="H29" s="38">
        <v>404.45003353477546</v>
      </c>
      <c r="I29" s="24"/>
      <c r="J29" s="29">
        <v>736</v>
      </c>
      <c r="K29" s="30">
        <v>16198</v>
      </c>
    </row>
    <row r="30" spans="1:11" x14ac:dyDescent="0.25">
      <c r="A30" s="57"/>
      <c r="B30" s="24"/>
      <c r="C30" s="24"/>
      <c r="D30" s="24"/>
      <c r="E30" s="24"/>
      <c r="F30" s="24"/>
      <c r="G30" s="24"/>
      <c r="H30" s="38"/>
      <c r="I30" s="24"/>
      <c r="J30" s="29"/>
      <c r="K30" s="30"/>
    </row>
    <row r="31" spans="1:11" x14ac:dyDescent="0.25">
      <c r="A31" s="58" t="s">
        <v>118</v>
      </c>
      <c r="B31" s="38">
        <v>82.56846593607618</v>
      </c>
      <c r="C31" s="38">
        <v>2.6613902039213655</v>
      </c>
      <c r="D31" s="38">
        <v>90.818793537644197</v>
      </c>
      <c r="E31" s="38">
        <v>82.500997156234376</v>
      </c>
      <c r="F31" s="38">
        <v>66.791368855566077</v>
      </c>
      <c r="G31" s="38">
        <v>48.29201527672673</v>
      </c>
      <c r="H31" s="38">
        <v>373.63303096616892</v>
      </c>
      <c r="I31" s="38"/>
      <c r="J31" s="33">
        <v>4353</v>
      </c>
      <c r="K31" s="34">
        <v>86152</v>
      </c>
    </row>
    <row r="32" spans="1:11" x14ac:dyDescent="0.25">
      <c r="A32" s="60"/>
      <c r="B32" s="24"/>
      <c r="C32" s="24"/>
      <c r="D32" s="24"/>
      <c r="E32" s="24"/>
      <c r="F32" s="24"/>
      <c r="G32" s="24"/>
      <c r="J32" s="29"/>
      <c r="K32" s="30"/>
    </row>
    <row r="33" spans="1:11" x14ac:dyDescent="0.25">
      <c r="A33" s="25"/>
      <c r="B33" s="24"/>
      <c r="C33" s="24"/>
      <c r="D33" s="24"/>
      <c r="E33" s="24"/>
      <c r="F33" s="24"/>
      <c r="G33" s="24"/>
      <c r="J33" s="29"/>
      <c r="K33" s="30"/>
    </row>
    <row r="34" spans="1:11" x14ac:dyDescent="0.25">
      <c r="A34" s="23" t="s">
        <v>120</v>
      </c>
      <c r="B34" s="24"/>
      <c r="C34" s="24"/>
      <c r="D34" s="24"/>
      <c r="E34" s="24"/>
      <c r="F34" s="24"/>
      <c r="G34" s="24"/>
      <c r="J34" s="29"/>
      <c r="K34" s="30"/>
    </row>
    <row r="35" spans="1:11" x14ac:dyDescent="0.25">
      <c r="A35" s="25"/>
      <c r="B35" s="24"/>
      <c r="C35" s="24"/>
      <c r="D35" s="24"/>
      <c r="E35" s="24"/>
      <c r="F35" s="24"/>
      <c r="G35" s="24"/>
      <c r="J35" s="29"/>
      <c r="K35" s="30"/>
    </row>
    <row r="36" spans="1:11" x14ac:dyDescent="0.25">
      <c r="A36" s="57" t="s">
        <v>116</v>
      </c>
      <c r="B36" s="24">
        <v>98.790183101050303</v>
      </c>
      <c r="C36" s="24">
        <v>5.1893063050309483</v>
      </c>
      <c r="D36" s="24">
        <v>91.444808112573682</v>
      </c>
      <c r="E36" s="24">
        <v>57.75942734021519</v>
      </c>
      <c r="F36" s="24">
        <v>56.501659773155659</v>
      </c>
      <c r="G36" s="24">
        <v>42.05097198406726</v>
      </c>
      <c r="H36" s="38">
        <v>351.73635661609302</v>
      </c>
      <c r="I36" s="24"/>
      <c r="J36" s="29">
        <v>1471</v>
      </c>
      <c r="K36" s="30">
        <v>31786</v>
      </c>
    </row>
    <row r="37" spans="1:11" x14ac:dyDescent="0.25">
      <c r="A37" s="57">
        <v>2</v>
      </c>
      <c r="B37" s="24">
        <v>89.225236307336573</v>
      </c>
      <c r="C37" s="24">
        <v>5.450063751472034</v>
      </c>
      <c r="D37" s="24">
        <v>125.86820959768362</v>
      </c>
      <c r="E37" s="24">
        <v>75.638073366266696</v>
      </c>
      <c r="F37" s="24">
        <v>53.287027544803259</v>
      </c>
      <c r="G37" s="24">
        <v>59.484964989080922</v>
      </c>
      <c r="H37" s="38">
        <v>408.9535755566431</v>
      </c>
      <c r="I37" s="24"/>
      <c r="J37" s="29">
        <v>1290</v>
      </c>
      <c r="K37" s="30">
        <v>29188</v>
      </c>
    </row>
    <row r="38" spans="1:11" x14ac:dyDescent="0.25">
      <c r="A38" s="57">
        <v>3</v>
      </c>
      <c r="B38" s="24">
        <v>91.018816997917966</v>
      </c>
      <c r="C38" s="24">
        <v>3.6596252091901804</v>
      </c>
      <c r="D38" s="24">
        <v>162.75510078832752</v>
      </c>
      <c r="E38" s="24">
        <v>77.908765415737946</v>
      </c>
      <c r="F38" s="24">
        <v>34.073095120472409</v>
      </c>
      <c r="G38" s="24">
        <v>54.127052396561986</v>
      </c>
      <c r="H38" s="38">
        <v>423.54245592820803</v>
      </c>
      <c r="I38" s="24"/>
      <c r="J38" s="29">
        <v>1235</v>
      </c>
      <c r="K38" s="30">
        <v>28252</v>
      </c>
    </row>
    <row r="39" spans="1:11" x14ac:dyDescent="0.25">
      <c r="A39" s="57">
        <v>4</v>
      </c>
      <c r="B39" s="24">
        <v>76.354489277214512</v>
      </c>
      <c r="C39" s="24">
        <v>3.8831904769337631</v>
      </c>
      <c r="D39" s="24">
        <v>183.23111879763565</v>
      </c>
      <c r="E39" s="24">
        <v>82.09537921526227</v>
      </c>
      <c r="F39" s="24">
        <v>18.892380965062081</v>
      </c>
      <c r="G39" s="24">
        <v>45.169694701338329</v>
      </c>
      <c r="H39" s="38">
        <v>409.62625343344666</v>
      </c>
      <c r="I39" s="24"/>
      <c r="J39" s="29">
        <v>1013</v>
      </c>
      <c r="K39" s="30">
        <v>24277</v>
      </c>
    </row>
    <row r="40" spans="1:11" x14ac:dyDescent="0.25">
      <c r="A40" s="57" t="s">
        <v>117</v>
      </c>
      <c r="B40" s="24">
        <v>63.398095414865949</v>
      </c>
      <c r="C40" s="24">
        <v>3.8485177923845759</v>
      </c>
      <c r="D40" s="24">
        <v>213.96637604723568</v>
      </c>
      <c r="E40" s="24">
        <v>85.325416962464928</v>
      </c>
      <c r="F40" s="24">
        <v>14.754669486210085</v>
      </c>
      <c r="G40" s="24">
        <v>38.342436264398408</v>
      </c>
      <c r="H40" s="38">
        <v>419.63551196755969</v>
      </c>
      <c r="I40" s="24"/>
      <c r="J40" s="29">
        <v>1064</v>
      </c>
      <c r="K40" s="30">
        <v>25371</v>
      </c>
    </row>
    <row r="41" spans="1:11" x14ac:dyDescent="0.25">
      <c r="A41" s="57"/>
      <c r="B41" s="24"/>
      <c r="C41" s="24"/>
      <c r="D41" s="24"/>
      <c r="E41" s="24"/>
      <c r="F41" s="24"/>
      <c r="G41" s="24"/>
      <c r="H41" s="38"/>
      <c r="I41" s="24"/>
      <c r="J41" s="29"/>
      <c r="K41" s="30"/>
    </row>
    <row r="42" spans="1:11" x14ac:dyDescent="0.25">
      <c r="A42" s="58" t="s">
        <v>118</v>
      </c>
      <c r="B42" s="38">
        <v>85.408632880799786</v>
      </c>
      <c r="C42" s="38">
        <v>4.4898013913308015</v>
      </c>
      <c r="D42" s="38">
        <v>149.46905051982782</v>
      </c>
      <c r="E42" s="38">
        <v>74.464056236963998</v>
      </c>
      <c r="F42" s="38">
        <v>37.919764507120412</v>
      </c>
      <c r="G42" s="38">
        <v>48.194905327215544</v>
      </c>
      <c r="H42" s="38">
        <v>399.94621086325839</v>
      </c>
      <c r="I42" s="38"/>
      <c r="J42" s="33">
        <v>6073</v>
      </c>
      <c r="K42" s="34">
        <v>138874</v>
      </c>
    </row>
    <row r="43" spans="1:11" x14ac:dyDescent="0.25">
      <c r="A43" s="60"/>
      <c r="B43" s="24"/>
      <c r="C43" s="24"/>
      <c r="D43" s="24"/>
      <c r="E43" s="24"/>
      <c r="F43" s="24"/>
      <c r="G43" s="24"/>
      <c r="J43" s="29"/>
      <c r="K43" s="30"/>
    </row>
    <row r="44" spans="1:11" x14ac:dyDescent="0.25">
      <c r="A44" s="25"/>
      <c r="B44" s="24"/>
      <c r="C44" s="24"/>
      <c r="D44" s="24"/>
      <c r="E44" s="24"/>
      <c r="F44" s="24"/>
      <c r="G44" s="24"/>
      <c r="J44" s="29"/>
      <c r="K44" s="30"/>
    </row>
    <row r="45" spans="1:11" x14ac:dyDescent="0.25">
      <c r="A45" s="23" t="s">
        <v>121</v>
      </c>
      <c r="B45" s="24"/>
      <c r="C45" s="24"/>
      <c r="D45" s="24"/>
      <c r="E45" s="24"/>
      <c r="F45" s="24"/>
      <c r="G45" s="24"/>
      <c r="J45" s="29"/>
      <c r="K45" s="30"/>
    </row>
    <row r="46" spans="1:11" x14ac:dyDescent="0.25">
      <c r="A46" s="25"/>
      <c r="B46" s="24"/>
      <c r="C46" s="24"/>
      <c r="D46" s="24"/>
      <c r="E46" s="24"/>
      <c r="F46" s="24"/>
      <c r="G46" s="24"/>
      <c r="J46" s="29"/>
      <c r="K46" s="30"/>
    </row>
    <row r="47" spans="1:11" x14ac:dyDescent="0.25">
      <c r="A47" s="57" t="s">
        <v>116</v>
      </c>
      <c r="B47" s="24">
        <v>83.823761547389537</v>
      </c>
      <c r="C47" s="24">
        <v>3.9375942333577223</v>
      </c>
      <c r="D47" s="24">
        <v>109.55310653113588</v>
      </c>
      <c r="E47" s="24">
        <v>56.699035894506963</v>
      </c>
      <c r="F47" s="24">
        <v>59.86512459349489</v>
      </c>
      <c r="G47" s="24">
        <v>27.735916587276908</v>
      </c>
      <c r="H47" s="38">
        <v>341.61453938716193</v>
      </c>
      <c r="J47" s="29">
        <v>1431</v>
      </c>
      <c r="K47" s="30">
        <v>30209</v>
      </c>
    </row>
    <row r="48" spans="1:11" x14ac:dyDescent="0.25">
      <c r="A48" s="57">
        <v>2</v>
      </c>
      <c r="B48" s="24">
        <v>85.983947464739089</v>
      </c>
      <c r="C48" s="24">
        <v>3.754326454499743</v>
      </c>
      <c r="D48" s="24">
        <v>166.25246480518291</v>
      </c>
      <c r="E48" s="24">
        <v>68.089149938288571</v>
      </c>
      <c r="F48" s="24">
        <v>42.665792125978548</v>
      </c>
      <c r="G48" s="24">
        <v>36.218143999394847</v>
      </c>
      <c r="H48" s="38">
        <v>402.96382478808374</v>
      </c>
      <c r="J48" s="29">
        <v>1406</v>
      </c>
      <c r="K48" s="30">
        <v>33962</v>
      </c>
    </row>
    <row r="49" spans="1:11" x14ac:dyDescent="0.25">
      <c r="A49" s="57">
        <v>3</v>
      </c>
      <c r="B49" s="24">
        <v>71.713530536484498</v>
      </c>
      <c r="C49" s="24">
        <v>3.5345931492466849</v>
      </c>
      <c r="D49" s="24">
        <v>212.36925533896721</v>
      </c>
      <c r="E49" s="24">
        <v>70.173567461380031</v>
      </c>
      <c r="F49" s="24">
        <v>19.321452810412328</v>
      </c>
      <c r="G49" s="24">
        <v>26.725435452531173</v>
      </c>
      <c r="H49" s="38">
        <v>403.83783474902191</v>
      </c>
      <c r="J49" s="29">
        <v>1443</v>
      </c>
      <c r="K49" s="30">
        <v>35505</v>
      </c>
    </row>
    <row r="50" spans="1:11" x14ac:dyDescent="0.25">
      <c r="A50" s="57">
        <v>4</v>
      </c>
      <c r="B50" s="24">
        <v>74.092183763208567</v>
      </c>
      <c r="C50" s="24">
        <v>4.0140839922666167</v>
      </c>
      <c r="D50" s="24">
        <v>231.71012470537622</v>
      </c>
      <c r="E50" s="24">
        <v>76.300636511394316</v>
      </c>
      <c r="F50" s="24">
        <v>13.55608357781122</v>
      </c>
      <c r="G50" s="24">
        <v>24.82360894614084</v>
      </c>
      <c r="H50" s="38">
        <v>424.49672149619772</v>
      </c>
      <c r="J50" s="29">
        <v>1507</v>
      </c>
      <c r="K50" s="30">
        <v>39624</v>
      </c>
    </row>
    <row r="51" spans="1:11" x14ac:dyDescent="0.25">
      <c r="A51" s="57" t="s">
        <v>117</v>
      </c>
      <c r="B51" s="24">
        <v>73.707667494859322</v>
      </c>
      <c r="C51" s="24">
        <v>4.6216519437155519</v>
      </c>
      <c r="D51" s="24">
        <v>255.0647633685584</v>
      </c>
      <c r="E51" s="24">
        <v>79.130215812169681</v>
      </c>
      <c r="F51" s="24">
        <v>9.4368434363010536</v>
      </c>
      <c r="G51" s="24">
        <v>28.865850839850054</v>
      </c>
      <c r="H51" s="38">
        <v>450.82699289545405</v>
      </c>
      <c r="J51" s="29">
        <v>1676</v>
      </c>
      <c r="K51" s="30">
        <v>47580</v>
      </c>
    </row>
    <row r="52" spans="1:11" x14ac:dyDescent="0.25">
      <c r="A52" s="57"/>
      <c r="B52" s="24"/>
      <c r="C52" s="24"/>
      <c r="D52" s="24"/>
      <c r="E52" s="24"/>
      <c r="F52" s="24"/>
      <c r="G52" s="24"/>
      <c r="H52" s="38"/>
      <c r="J52" s="29"/>
      <c r="K52" s="30"/>
    </row>
    <row r="53" spans="1:11" x14ac:dyDescent="0.25">
      <c r="A53" s="58" t="s">
        <v>118</v>
      </c>
      <c r="B53" s="38">
        <v>77.747624985792541</v>
      </c>
      <c r="C53" s="38">
        <v>3.9878938048820731</v>
      </c>
      <c r="D53" s="38">
        <v>196.36872411093699</v>
      </c>
      <c r="E53" s="38">
        <v>70.282056552647859</v>
      </c>
      <c r="F53" s="38">
        <v>28.502184175863857</v>
      </c>
      <c r="G53" s="38">
        <v>28.83321069181342</v>
      </c>
      <c r="H53" s="38">
        <v>405.72169432193675</v>
      </c>
      <c r="I53" s="59"/>
      <c r="J53" s="33">
        <v>7463</v>
      </c>
      <c r="K53" s="34">
        <v>186880</v>
      </c>
    </row>
    <row r="54" spans="1:11" x14ac:dyDescent="0.25">
      <c r="A54" s="60"/>
      <c r="B54" s="24"/>
      <c r="C54" s="24"/>
      <c r="D54" s="24"/>
      <c r="E54" s="24"/>
      <c r="F54" s="24"/>
      <c r="G54" s="24"/>
      <c r="J54" s="29"/>
      <c r="K54" s="30"/>
    </row>
    <row r="55" spans="1:11" x14ac:dyDescent="0.25">
      <c r="A55" s="25"/>
      <c r="B55" s="24"/>
      <c r="C55" s="24"/>
      <c r="D55" s="24"/>
      <c r="E55" s="24"/>
      <c r="F55" s="24"/>
      <c r="G55" s="24"/>
      <c r="J55" s="29"/>
      <c r="K55" s="30"/>
    </row>
    <row r="56" spans="1:11" x14ac:dyDescent="0.25">
      <c r="A56" s="23" t="s">
        <v>122</v>
      </c>
      <c r="B56" s="24"/>
      <c r="C56" s="24"/>
      <c r="D56" s="24"/>
      <c r="E56" s="24"/>
      <c r="F56" s="24"/>
      <c r="G56" s="24"/>
      <c r="J56" s="29"/>
      <c r="K56" s="30"/>
    </row>
    <row r="57" spans="1:11" x14ac:dyDescent="0.25">
      <c r="A57" s="25"/>
      <c r="B57" s="24"/>
      <c r="C57" s="24"/>
      <c r="D57" s="24"/>
      <c r="E57" s="24"/>
      <c r="F57" s="24"/>
      <c r="G57" s="24"/>
      <c r="J57" s="29"/>
      <c r="K57" s="30"/>
    </row>
    <row r="58" spans="1:11" x14ac:dyDescent="0.25">
      <c r="A58" s="57" t="s">
        <v>116</v>
      </c>
      <c r="B58" s="24">
        <v>73.549923762467088</v>
      </c>
      <c r="C58" s="24">
        <v>3.1721300695457031</v>
      </c>
      <c r="D58" s="24">
        <v>88.295686856882583</v>
      </c>
      <c r="E58" s="24">
        <v>64.654822313983217</v>
      </c>
      <c r="F58" s="24">
        <v>62.339720123242017</v>
      </c>
      <c r="G58" s="24">
        <v>25.157298860191208</v>
      </c>
      <c r="H58" s="38">
        <v>317.16958198631175</v>
      </c>
      <c r="J58" s="29">
        <v>1126</v>
      </c>
      <c r="K58" s="30">
        <v>21343</v>
      </c>
    </row>
    <row r="59" spans="1:11" x14ac:dyDescent="0.25">
      <c r="A59" s="57">
        <v>2</v>
      </c>
      <c r="B59" s="24">
        <v>79.585875798406434</v>
      </c>
      <c r="C59" s="24">
        <v>2.2554302552028545</v>
      </c>
      <c r="D59" s="24">
        <v>143.85568890250005</v>
      </c>
      <c r="E59" s="24">
        <v>77.249362985277088</v>
      </c>
      <c r="F59" s="24">
        <v>44.729971875589548</v>
      </c>
      <c r="G59" s="24">
        <v>30.859865523203766</v>
      </c>
      <c r="H59" s="38">
        <v>378.53619534017975</v>
      </c>
      <c r="J59" s="29">
        <v>1242</v>
      </c>
      <c r="K59" s="30">
        <v>26395</v>
      </c>
    </row>
    <row r="60" spans="1:11" x14ac:dyDescent="0.25">
      <c r="A60" s="57">
        <v>3</v>
      </c>
      <c r="B60" s="24">
        <v>64.347065990434402</v>
      </c>
      <c r="C60" s="24">
        <v>4.6850075182356523</v>
      </c>
      <c r="D60" s="24">
        <v>186.68272855257419</v>
      </c>
      <c r="E60" s="24">
        <v>88.196951080636325</v>
      </c>
      <c r="F60" s="24">
        <v>24.777764412015244</v>
      </c>
      <c r="G60" s="24">
        <v>22.93173398991571</v>
      </c>
      <c r="H60" s="38">
        <v>391.62125154381152</v>
      </c>
      <c r="J60" s="29">
        <v>1340</v>
      </c>
      <c r="K60" s="30">
        <v>29206</v>
      </c>
    </row>
    <row r="61" spans="1:11" x14ac:dyDescent="0.25">
      <c r="A61" s="57">
        <v>4</v>
      </c>
      <c r="B61" s="24">
        <v>70.26961466214911</v>
      </c>
      <c r="C61" s="24">
        <v>4.6909088362653382</v>
      </c>
      <c r="D61" s="24">
        <v>216.21416764286948</v>
      </c>
      <c r="E61" s="24">
        <v>83.529438558998663</v>
      </c>
      <c r="F61" s="24">
        <v>16.364000378007727</v>
      </c>
      <c r="G61" s="24">
        <v>26.402237029978828</v>
      </c>
      <c r="H61" s="38">
        <v>417.47036710826916</v>
      </c>
      <c r="J61" s="29">
        <v>1470</v>
      </c>
      <c r="K61" s="30">
        <v>35375</v>
      </c>
    </row>
    <row r="62" spans="1:11" x14ac:dyDescent="0.25">
      <c r="A62" s="57" t="s">
        <v>117</v>
      </c>
      <c r="B62" s="24">
        <v>66.233254467700419</v>
      </c>
      <c r="C62" s="24">
        <v>4.1837880516076753</v>
      </c>
      <c r="D62" s="24">
        <v>239.90177989986705</v>
      </c>
      <c r="E62" s="24">
        <v>90.295448147360489</v>
      </c>
      <c r="F62" s="24">
        <v>9.5597723450153982</v>
      </c>
      <c r="G62" s="24">
        <v>24.06670321627897</v>
      </c>
      <c r="H62" s="38">
        <v>434.24074612783005</v>
      </c>
      <c r="J62" s="29">
        <v>1715</v>
      </c>
      <c r="K62" s="30">
        <v>42988</v>
      </c>
    </row>
    <row r="63" spans="1:11" x14ac:dyDescent="0.25">
      <c r="A63" s="57"/>
      <c r="B63" s="24"/>
      <c r="C63" s="24"/>
      <c r="D63" s="24"/>
      <c r="E63" s="24"/>
      <c r="F63" s="24"/>
      <c r="G63" s="24"/>
      <c r="H63" s="38"/>
      <c r="J63" s="29"/>
      <c r="K63" s="30"/>
    </row>
    <row r="64" spans="1:11" x14ac:dyDescent="0.25">
      <c r="A64" s="58" t="s">
        <v>118</v>
      </c>
      <c r="B64" s="38">
        <v>70.410759034328606</v>
      </c>
      <c r="C64" s="38">
        <v>3.8615878906451817</v>
      </c>
      <c r="D64" s="38">
        <v>181.29823329749962</v>
      </c>
      <c r="E64" s="38">
        <v>81.73183395320595</v>
      </c>
      <c r="F64" s="38">
        <v>29.335825584517217</v>
      </c>
      <c r="G64" s="38">
        <v>25.772638076963087</v>
      </c>
      <c r="H64" s="38">
        <v>392.41087783715966</v>
      </c>
      <c r="I64" s="59"/>
      <c r="J64" s="33">
        <v>6893</v>
      </c>
      <c r="K64" s="34">
        <v>155307</v>
      </c>
    </row>
    <row r="65" spans="1:11" x14ac:dyDescent="0.25">
      <c r="A65" s="60"/>
      <c r="B65" s="24"/>
      <c r="C65" s="24"/>
      <c r="D65" s="24"/>
      <c r="E65" s="24"/>
      <c r="F65" s="24"/>
      <c r="G65" s="24"/>
      <c r="J65" s="29"/>
      <c r="K65" s="30"/>
    </row>
    <row r="66" spans="1:11" x14ac:dyDescent="0.25">
      <c r="A66" s="25"/>
      <c r="B66" s="24"/>
      <c r="C66" s="24"/>
      <c r="D66" s="24"/>
      <c r="E66" s="24"/>
      <c r="F66" s="24"/>
      <c r="G66" s="24"/>
      <c r="J66" s="29"/>
      <c r="K66" s="30"/>
    </row>
    <row r="67" spans="1:11" x14ac:dyDescent="0.25">
      <c r="A67" s="23" t="s">
        <v>123</v>
      </c>
      <c r="B67" s="24"/>
      <c r="C67" s="24"/>
      <c r="D67" s="24"/>
      <c r="E67" s="24"/>
      <c r="F67" s="24"/>
      <c r="G67" s="24"/>
      <c r="J67" s="29"/>
      <c r="K67" s="30"/>
    </row>
    <row r="68" spans="1:11" x14ac:dyDescent="0.25">
      <c r="A68" s="25"/>
      <c r="B68" s="24"/>
      <c r="C68" s="24"/>
      <c r="D68" s="24"/>
      <c r="E68" s="24"/>
      <c r="F68" s="24"/>
      <c r="G68" s="24"/>
      <c r="J68" s="29"/>
      <c r="K68" s="30"/>
    </row>
    <row r="69" spans="1:11" x14ac:dyDescent="0.25">
      <c r="A69" s="57" t="s">
        <v>116</v>
      </c>
      <c r="B69" s="24">
        <v>67.477948088750992</v>
      </c>
      <c r="C69" s="24">
        <v>2.5173682743080965</v>
      </c>
      <c r="D69" s="24">
        <v>60.689062754775954</v>
      </c>
      <c r="E69" s="24">
        <v>73.390764068619191</v>
      </c>
      <c r="F69" s="24">
        <v>61.427846013493806</v>
      </c>
      <c r="G69" s="24">
        <v>19.20414139540852</v>
      </c>
      <c r="H69" s="38">
        <v>284.70713059535655</v>
      </c>
      <c r="J69" s="29">
        <v>955</v>
      </c>
      <c r="K69" s="30">
        <v>15738</v>
      </c>
    </row>
    <row r="70" spans="1:11" x14ac:dyDescent="0.25">
      <c r="A70" s="57">
        <v>2</v>
      </c>
      <c r="B70" s="24">
        <v>67.698010690316011</v>
      </c>
      <c r="C70" s="24">
        <v>4.5596731631013716</v>
      </c>
      <c r="D70" s="24">
        <v>101.93257753390741</v>
      </c>
      <c r="E70" s="24">
        <v>87.908061493256739</v>
      </c>
      <c r="F70" s="24">
        <v>44.10218438554633</v>
      </c>
      <c r="G70" s="24">
        <v>30.244804087780253</v>
      </c>
      <c r="H70" s="38">
        <v>336.4453113539081</v>
      </c>
      <c r="J70" s="29">
        <v>1139</v>
      </c>
      <c r="K70" s="30">
        <v>21208</v>
      </c>
    </row>
    <row r="71" spans="1:11" x14ac:dyDescent="0.25">
      <c r="A71" s="57">
        <v>3</v>
      </c>
      <c r="B71" s="24">
        <v>71.167230221667808</v>
      </c>
      <c r="C71" s="24">
        <v>3.5166123100379876</v>
      </c>
      <c r="D71" s="24">
        <v>144.9944461481212</v>
      </c>
      <c r="E71" s="24">
        <v>94.387701218401716</v>
      </c>
      <c r="F71" s="24">
        <v>25.51427022328701</v>
      </c>
      <c r="G71" s="24">
        <v>26.693537393854992</v>
      </c>
      <c r="H71" s="38">
        <v>366.27379751537069</v>
      </c>
      <c r="J71" s="29">
        <v>1375</v>
      </c>
      <c r="K71" s="30">
        <v>27530</v>
      </c>
    </row>
    <row r="72" spans="1:11" x14ac:dyDescent="0.25">
      <c r="A72" s="57">
        <v>4</v>
      </c>
      <c r="B72" s="24">
        <v>67.714904688096311</v>
      </c>
      <c r="C72" s="24">
        <v>2.1456957851595329</v>
      </c>
      <c r="D72" s="24">
        <v>148.60608875795472</v>
      </c>
      <c r="E72" s="24">
        <v>108.39988282169216</v>
      </c>
      <c r="F72" s="24">
        <v>20.027577645001497</v>
      </c>
      <c r="G72" s="24">
        <v>23.269435709333553</v>
      </c>
      <c r="H72" s="38">
        <v>370.16358540723775</v>
      </c>
      <c r="J72" s="29">
        <v>1530</v>
      </c>
      <c r="K72" s="30">
        <v>31069</v>
      </c>
    </row>
    <row r="73" spans="1:11" x14ac:dyDescent="0.25">
      <c r="A73" s="57" t="s">
        <v>117</v>
      </c>
      <c r="B73" s="24">
        <v>68.710205536546908</v>
      </c>
      <c r="C73" s="24">
        <v>2.585626290209075</v>
      </c>
      <c r="D73" s="24">
        <v>167.89097784948797</v>
      </c>
      <c r="E73" s="24">
        <v>110.8149814072962</v>
      </c>
      <c r="F73" s="24">
        <v>14.386032405528336</v>
      </c>
      <c r="G73" s="24">
        <v>22.486750620472833</v>
      </c>
      <c r="H73" s="38">
        <v>386.87457410954136</v>
      </c>
      <c r="J73" s="29">
        <v>1625</v>
      </c>
      <c r="K73" s="30">
        <v>34301</v>
      </c>
    </row>
    <row r="74" spans="1:11" x14ac:dyDescent="0.25">
      <c r="A74" s="57"/>
      <c r="B74" s="24"/>
      <c r="C74" s="24"/>
      <c r="D74" s="24"/>
      <c r="E74" s="24"/>
      <c r="F74" s="24"/>
      <c r="G74" s="24"/>
      <c r="H74" s="38"/>
      <c r="J74" s="29"/>
      <c r="K74" s="30"/>
    </row>
    <row r="75" spans="1:11" x14ac:dyDescent="0.25">
      <c r="A75" s="58" t="s">
        <v>118</v>
      </c>
      <c r="B75" s="38">
        <v>68.62786954694279</v>
      </c>
      <c r="C75" s="38">
        <v>3.0189632128178321</v>
      </c>
      <c r="D75" s="38">
        <v>130.79292489250039</v>
      </c>
      <c r="E75" s="38">
        <v>97.109130427456606</v>
      </c>
      <c r="F75" s="38">
        <v>30.392860099280121</v>
      </c>
      <c r="G75" s="38">
        <v>24.406995604882802</v>
      </c>
      <c r="H75" s="38">
        <v>354.34874378388059</v>
      </c>
      <c r="I75" s="59"/>
      <c r="J75" s="33">
        <v>6624</v>
      </c>
      <c r="K75" s="34">
        <v>129846</v>
      </c>
    </row>
    <row r="76" spans="1:11" x14ac:dyDescent="0.25">
      <c r="A76" s="60"/>
      <c r="B76" s="24"/>
      <c r="C76" s="24"/>
      <c r="D76" s="24"/>
      <c r="E76" s="24"/>
      <c r="F76" s="24"/>
      <c r="G76" s="24"/>
      <c r="J76" s="29"/>
      <c r="K76" s="30"/>
    </row>
    <row r="77" spans="1:11" x14ac:dyDescent="0.25">
      <c r="A77" s="25"/>
      <c r="B77" s="24"/>
      <c r="C77" s="24"/>
      <c r="D77" s="24"/>
      <c r="E77" s="24"/>
      <c r="F77" s="24"/>
      <c r="G77" s="24"/>
      <c r="J77" s="29"/>
      <c r="K77" s="30"/>
    </row>
    <row r="78" spans="1:11" x14ac:dyDescent="0.25">
      <c r="A78" s="23" t="s">
        <v>124</v>
      </c>
      <c r="B78" s="24"/>
      <c r="C78" s="24"/>
      <c r="D78" s="24"/>
      <c r="E78" s="24"/>
      <c r="F78" s="24"/>
      <c r="G78" s="24"/>
      <c r="J78" s="29"/>
      <c r="K78" s="30"/>
    </row>
    <row r="79" spans="1:11" x14ac:dyDescent="0.25">
      <c r="A79" s="25"/>
      <c r="B79" s="24"/>
      <c r="C79" s="24"/>
      <c r="D79" s="24"/>
      <c r="E79" s="24"/>
      <c r="F79" s="24"/>
      <c r="G79" s="24"/>
      <c r="J79" s="29"/>
      <c r="K79" s="30"/>
    </row>
    <row r="80" spans="1:11" x14ac:dyDescent="0.25">
      <c r="A80" s="57" t="s">
        <v>116</v>
      </c>
      <c r="B80" s="24">
        <v>62.970549495219949</v>
      </c>
      <c r="C80" s="24">
        <v>0.15394677672528839</v>
      </c>
      <c r="D80" s="24">
        <v>30.854676315106598</v>
      </c>
      <c r="E80" s="24">
        <v>75.940171067663783</v>
      </c>
      <c r="F80" s="24">
        <v>70.895707988433045</v>
      </c>
      <c r="G80" s="24">
        <v>28.52414546336901</v>
      </c>
      <c r="H80" s="38">
        <v>269.33919710651764</v>
      </c>
      <c r="I80" s="24"/>
      <c r="J80" s="29">
        <v>772</v>
      </c>
      <c r="K80" s="30">
        <v>11382</v>
      </c>
    </row>
    <row r="81" spans="1:11" x14ac:dyDescent="0.25">
      <c r="A81" s="57">
        <v>2</v>
      </c>
      <c r="B81" s="24">
        <v>64.726406578745213</v>
      </c>
      <c r="C81" s="24">
        <v>1.3308823773089702</v>
      </c>
      <c r="D81" s="24">
        <v>54.595121907358354</v>
      </c>
      <c r="E81" s="24">
        <v>90.593156504568412</v>
      </c>
      <c r="F81" s="24">
        <v>52.354679693478012</v>
      </c>
      <c r="G81" s="24">
        <v>24.93722102557626</v>
      </c>
      <c r="H81" s="38">
        <v>288.53746808703522</v>
      </c>
      <c r="I81" s="24"/>
      <c r="J81" s="29">
        <v>908</v>
      </c>
      <c r="K81" s="30">
        <v>14548</v>
      </c>
    </row>
    <row r="82" spans="1:11" x14ac:dyDescent="0.25">
      <c r="A82" s="57">
        <v>3</v>
      </c>
      <c r="B82" s="24">
        <v>58.038032026498676</v>
      </c>
      <c r="C82" s="24">
        <v>1.0343005517731607</v>
      </c>
      <c r="D82" s="24">
        <v>78.483547642932947</v>
      </c>
      <c r="E82" s="24">
        <v>109.72505933679608</v>
      </c>
      <c r="F82" s="24">
        <v>41.38241410682091</v>
      </c>
      <c r="G82" s="24">
        <v>20.537824414178807</v>
      </c>
      <c r="H82" s="38">
        <v>309.20117807900061</v>
      </c>
      <c r="I82" s="24"/>
      <c r="J82" s="29">
        <v>1118</v>
      </c>
      <c r="K82" s="30">
        <v>18628</v>
      </c>
    </row>
    <row r="83" spans="1:11" x14ac:dyDescent="0.25">
      <c r="A83" s="57">
        <v>4</v>
      </c>
      <c r="B83" s="24">
        <v>57.351200354825032</v>
      </c>
      <c r="C83" s="24">
        <v>0.89077422977713783</v>
      </c>
      <c r="D83" s="24">
        <v>86.194030277741447</v>
      </c>
      <c r="E83" s="24">
        <v>120.10263225054369</v>
      </c>
      <c r="F83" s="24">
        <v>31.085009847752705</v>
      </c>
      <c r="G83" s="24">
        <v>24.427085541376744</v>
      </c>
      <c r="H83" s="38">
        <v>320.05073250201679</v>
      </c>
      <c r="I83" s="24"/>
      <c r="J83" s="29">
        <v>1146</v>
      </c>
      <c r="K83" s="30">
        <v>19232</v>
      </c>
    </row>
    <row r="84" spans="1:11" x14ac:dyDescent="0.25">
      <c r="A84" s="57" t="s">
        <v>117</v>
      </c>
      <c r="B84" s="24">
        <v>63.030050316342013</v>
      </c>
      <c r="C84" s="24">
        <v>1.8714691601416402</v>
      </c>
      <c r="D84" s="24">
        <v>98.743674783725211</v>
      </c>
      <c r="E84" s="24">
        <v>122.00346314066505</v>
      </c>
      <c r="F84" s="24">
        <v>25.813049406409277</v>
      </c>
      <c r="G84" s="24">
        <v>20.124577337211477</v>
      </c>
      <c r="H84" s="38">
        <v>331.5862841444947</v>
      </c>
      <c r="I84" s="24"/>
      <c r="J84" s="29">
        <v>1289</v>
      </c>
      <c r="K84" s="30">
        <v>23549</v>
      </c>
    </row>
    <row r="85" spans="1:11" x14ac:dyDescent="0.25">
      <c r="A85" s="57"/>
      <c r="B85" s="24"/>
      <c r="C85" s="24"/>
      <c r="D85" s="24"/>
      <c r="E85" s="24"/>
      <c r="F85" s="24"/>
      <c r="G85" s="24"/>
      <c r="H85" s="38"/>
      <c r="I85" s="24"/>
      <c r="J85" s="29"/>
      <c r="K85" s="30"/>
    </row>
    <row r="86" spans="1:11" x14ac:dyDescent="0.25">
      <c r="A86" s="58" t="s">
        <v>118</v>
      </c>
      <c r="B86" s="38">
        <v>61.057178080636668</v>
      </c>
      <c r="C86" s="38">
        <v>1.1185776185824909</v>
      </c>
      <c r="D86" s="38">
        <v>73.207156885029633</v>
      </c>
      <c r="E86" s="38">
        <v>106.13438407578842</v>
      </c>
      <c r="F86" s="38">
        <v>42.072561964413261</v>
      </c>
      <c r="G86" s="38">
        <v>23.308270831615189</v>
      </c>
      <c r="H86" s="38">
        <v>306.89812945606565</v>
      </c>
      <c r="I86" s="24"/>
      <c r="J86" s="33">
        <v>5233</v>
      </c>
      <c r="K86" s="34">
        <v>87339</v>
      </c>
    </row>
    <row r="87" spans="1:11" x14ac:dyDescent="0.25">
      <c r="A87" s="60"/>
      <c r="B87" s="24"/>
      <c r="C87" s="24"/>
      <c r="D87" s="24"/>
      <c r="E87" s="24"/>
      <c r="F87" s="24"/>
      <c r="G87" s="24"/>
      <c r="J87" s="29"/>
      <c r="K87" s="30"/>
    </row>
    <row r="88" spans="1:11" x14ac:dyDescent="0.25">
      <c r="A88" s="25"/>
      <c r="B88" s="24"/>
      <c r="C88" s="24"/>
      <c r="D88" s="24"/>
      <c r="E88" s="24"/>
      <c r="F88" s="24"/>
      <c r="G88" s="24"/>
      <c r="J88" s="29"/>
      <c r="K88" s="30"/>
    </row>
    <row r="89" spans="1:11" x14ac:dyDescent="0.25">
      <c r="A89" s="23" t="s">
        <v>125</v>
      </c>
      <c r="B89" s="24"/>
      <c r="C89" s="24"/>
      <c r="D89" s="24"/>
      <c r="E89" s="24"/>
      <c r="F89" s="24"/>
      <c r="G89" s="24"/>
      <c r="J89" s="29"/>
      <c r="K89" s="30"/>
    </row>
    <row r="90" spans="1:11" x14ac:dyDescent="0.25">
      <c r="A90" s="25"/>
      <c r="B90" s="24"/>
      <c r="C90" s="24"/>
      <c r="D90" s="24"/>
      <c r="E90" s="24"/>
      <c r="F90" s="24"/>
      <c r="G90" s="24"/>
      <c r="J90" s="29"/>
      <c r="K90" s="30"/>
    </row>
    <row r="91" spans="1:11" x14ac:dyDescent="0.25">
      <c r="A91" s="57" t="s">
        <v>116</v>
      </c>
      <c r="B91" s="24">
        <v>37.548890560693771</v>
      </c>
      <c r="C91" s="24">
        <v>0.11229694533249943</v>
      </c>
      <c r="D91" s="24">
        <v>9.8905433966294094</v>
      </c>
      <c r="E91" s="24">
        <v>52.697224608973265</v>
      </c>
      <c r="F91" s="24">
        <v>55.772008251656239</v>
      </c>
      <c r="G91" s="24">
        <v>22.51436729343439</v>
      </c>
      <c r="H91" s="38">
        <v>178.53533105671957</v>
      </c>
      <c r="J91" s="29">
        <v>699</v>
      </c>
      <c r="K91" s="30">
        <v>6863</v>
      </c>
    </row>
    <row r="92" spans="1:11" x14ac:dyDescent="0.25">
      <c r="A92" s="57">
        <v>2</v>
      </c>
      <c r="B92" s="24">
        <v>41.594357998260293</v>
      </c>
      <c r="C92" s="24">
        <v>1.1165805089644849</v>
      </c>
      <c r="D92" s="24">
        <v>20.772006010839586</v>
      </c>
      <c r="E92" s="24">
        <v>59.895300434979625</v>
      </c>
      <c r="F92" s="24">
        <v>45.274436755998451</v>
      </c>
      <c r="G92" s="24">
        <v>20.702298816739905</v>
      </c>
      <c r="H92" s="38">
        <v>189.35498052578234</v>
      </c>
      <c r="J92" s="29">
        <v>821</v>
      </c>
      <c r="K92" s="30">
        <v>8707</v>
      </c>
    </row>
    <row r="93" spans="1:11" x14ac:dyDescent="0.25">
      <c r="A93" s="57">
        <v>3</v>
      </c>
      <c r="B93" s="24">
        <v>40.449233436360423</v>
      </c>
      <c r="C93" s="24">
        <v>0.37116313149171282</v>
      </c>
      <c r="D93" s="24">
        <v>34.060019324700122</v>
      </c>
      <c r="E93" s="24">
        <v>74.151612509491812</v>
      </c>
      <c r="F93" s="24">
        <v>43.153151578840784</v>
      </c>
      <c r="G93" s="24">
        <v>25.35270149307145</v>
      </c>
      <c r="H93" s="38">
        <v>217.5378814739563</v>
      </c>
      <c r="J93" s="29">
        <v>912</v>
      </c>
      <c r="K93" s="30">
        <v>10453</v>
      </c>
    </row>
    <row r="94" spans="1:11" x14ac:dyDescent="0.25">
      <c r="A94" s="57">
        <v>4</v>
      </c>
      <c r="B94" s="24">
        <v>38.20788001619573</v>
      </c>
      <c r="C94" s="24">
        <v>0.52192969931896138</v>
      </c>
      <c r="D94" s="24">
        <v>35.283022303493844</v>
      </c>
      <c r="E94" s="24">
        <v>73.356074706276303</v>
      </c>
      <c r="F94" s="24">
        <v>33.436289358743871</v>
      </c>
      <c r="G94" s="24">
        <v>18.235390503299421</v>
      </c>
      <c r="H94" s="38">
        <v>199.04058658732811</v>
      </c>
      <c r="J94" s="29">
        <v>935</v>
      </c>
      <c r="K94" s="30">
        <v>10512</v>
      </c>
    </row>
    <row r="95" spans="1:11" x14ac:dyDescent="0.25">
      <c r="A95" s="57" t="s">
        <v>117</v>
      </c>
      <c r="B95" s="24">
        <v>40.319302058562386</v>
      </c>
      <c r="C95" s="24">
        <v>0.43612637113425401</v>
      </c>
      <c r="D95" s="24">
        <v>54.041924675098088</v>
      </c>
      <c r="E95" s="24">
        <v>80.412693792649463</v>
      </c>
      <c r="F95" s="24">
        <v>23.80266294061855</v>
      </c>
      <c r="G95" s="24">
        <v>18.759854089972219</v>
      </c>
      <c r="H95" s="38">
        <v>217.77256392803494</v>
      </c>
      <c r="J95" s="29">
        <v>1026</v>
      </c>
      <c r="K95" s="30">
        <v>12495</v>
      </c>
    </row>
    <row r="96" spans="1:11" x14ac:dyDescent="0.25">
      <c r="A96" s="57"/>
      <c r="B96" s="24"/>
      <c r="C96" s="24"/>
      <c r="D96" s="24"/>
      <c r="E96" s="24"/>
      <c r="F96" s="24"/>
      <c r="G96" s="24"/>
      <c r="H96" s="38"/>
      <c r="J96" s="29"/>
      <c r="K96" s="30"/>
    </row>
    <row r="97" spans="1:11" x14ac:dyDescent="0.25">
      <c r="A97" s="58" t="s">
        <v>118</v>
      </c>
      <c r="B97" s="38">
        <v>39.688951510965389</v>
      </c>
      <c r="C97" s="38">
        <v>0.51647221606714477</v>
      </c>
      <c r="D97" s="38">
        <v>32.359473094209939</v>
      </c>
      <c r="E97" s="38">
        <v>69.145565627610907</v>
      </c>
      <c r="F97" s="38">
        <v>39.184326365034266</v>
      </c>
      <c r="G97" s="38">
        <v>20.998770923750985</v>
      </c>
      <c r="H97" s="38">
        <v>201.89355973763864</v>
      </c>
      <c r="I97" s="59"/>
      <c r="J97" s="33">
        <v>4393</v>
      </c>
      <c r="K97" s="34">
        <v>49030</v>
      </c>
    </row>
    <row r="98" spans="1:11" x14ac:dyDescent="0.25">
      <c r="A98" s="60"/>
      <c r="B98" s="44"/>
      <c r="C98" s="44"/>
      <c r="D98" s="44"/>
      <c r="E98" s="44"/>
      <c r="F98" s="44"/>
      <c r="G98" s="44"/>
      <c r="J98" s="29"/>
      <c r="K98" s="30"/>
    </row>
    <row r="99" spans="1:11" x14ac:dyDescent="0.25">
      <c r="A99" s="25"/>
      <c r="B99" s="44"/>
      <c r="C99" s="44"/>
      <c r="D99" s="44"/>
      <c r="E99" s="44"/>
      <c r="F99" s="44"/>
      <c r="G99" s="44"/>
      <c r="J99" s="29"/>
      <c r="K99" s="30"/>
    </row>
    <row r="100" spans="1:11" x14ac:dyDescent="0.25">
      <c r="A100" s="23" t="s">
        <v>8</v>
      </c>
      <c r="B100" s="44"/>
      <c r="C100" s="44"/>
      <c r="D100" s="44"/>
      <c r="E100" s="44"/>
      <c r="F100" s="44"/>
      <c r="G100" s="44"/>
      <c r="J100" s="29"/>
      <c r="K100" s="30"/>
    </row>
    <row r="101" spans="1:11" x14ac:dyDescent="0.25">
      <c r="A101" s="25"/>
      <c r="B101" s="44"/>
      <c r="C101" s="44"/>
      <c r="D101" s="44"/>
      <c r="E101" s="44"/>
      <c r="F101" s="44"/>
      <c r="G101" s="44"/>
      <c r="J101" s="29"/>
      <c r="K101" s="30"/>
    </row>
    <row r="102" spans="1:11" x14ac:dyDescent="0.25">
      <c r="A102" s="57" t="s">
        <v>116</v>
      </c>
      <c r="B102" s="44">
        <v>82.403508906127456</v>
      </c>
      <c r="C102" s="44">
        <v>2.6536413784567667</v>
      </c>
      <c r="D102" s="44">
        <v>53.951107305471957</v>
      </c>
      <c r="E102" s="44">
        <v>67.004373705528621</v>
      </c>
      <c r="F102" s="44">
        <v>61.045780789811396</v>
      </c>
      <c r="G102" s="44">
        <v>27.533331817324335</v>
      </c>
      <c r="H102" s="28">
        <v>294.59174390272051</v>
      </c>
      <c r="J102" s="29">
        <v>10010</v>
      </c>
      <c r="K102" s="30">
        <v>174926</v>
      </c>
    </row>
    <row r="103" spans="1:11" x14ac:dyDescent="0.25">
      <c r="A103" s="57">
        <v>2</v>
      </c>
      <c r="B103" s="44">
        <v>79.84819304341714</v>
      </c>
      <c r="C103" s="44">
        <v>3.2192643517182344</v>
      </c>
      <c r="D103" s="44">
        <v>86.61756145415994</v>
      </c>
      <c r="E103" s="44">
        <v>87.431274723848617</v>
      </c>
      <c r="F103" s="44">
        <v>49.197676507249795</v>
      </c>
      <c r="G103" s="44">
        <v>34.047173085098926</v>
      </c>
      <c r="H103" s="28">
        <v>340.36114316549265</v>
      </c>
      <c r="J103" s="29">
        <v>9784</v>
      </c>
      <c r="K103" s="30">
        <v>187464</v>
      </c>
    </row>
    <row r="104" spans="1:11" x14ac:dyDescent="0.25">
      <c r="A104" s="57">
        <v>3</v>
      </c>
      <c r="B104" s="44">
        <v>71.125568480385155</v>
      </c>
      <c r="C104" s="44">
        <v>2.7350225409777198</v>
      </c>
      <c r="D104" s="44">
        <v>116.78575406165966</v>
      </c>
      <c r="E104" s="44">
        <v>99.012867271249078</v>
      </c>
      <c r="F104" s="44">
        <v>30.927390586342938</v>
      </c>
      <c r="G104" s="44">
        <v>30.459022249050754</v>
      </c>
      <c r="H104" s="28">
        <v>351.04562518966532</v>
      </c>
      <c r="J104" s="29">
        <v>10045</v>
      </c>
      <c r="K104" s="30">
        <v>197944</v>
      </c>
    </row>
    <row r="105" spans="1:11" x14ac:dyDescent="0.25">
      <c r="A105" s="57">
        <v>4</v>
      </c>
      <c r="B105" s="44">
        <v>68.791708460864157</v>
      </c>
      <c r="C105" s="44">
        <v>2.8396191320436821</v>
      </c>
      <c r="D105" s="44">
        <v>131.25672981355635</v>
      </c>
      <c r="E105" s="44">
        <v>104.61881450435335</v>
      </c>
      <c r="F105" s="44">
        <v>23.91656664070711</v>
      </c>
      <c r="G105" s="44">
        <v>27.141783639731628</v>
      </c>
      <c r="H105" s="28">
        <v>358.56522219125628</v>
      </c>
      <c r="J105" s="29">
        <v>10225</v>
      </c>
      <c r="K105" s="30">
        <v>211974</v>
      </c>
    </row>
    <row r="106" spans="1:11" x14ac:dyDescent="0.25">
      <c r="A106" s="57" t="s">
        <v>117</v>
      </c>
      <c r="B106" s="44">
        <v>66.5051510520628</v>
      </c>
      <c r="C106" s="44">
        <v>3.1968867805955594</v>
      </c>
      <c r="D106" s="44">
        <v>145.09360568579842</v>
      </c>
      <c r="E106" s="44">
        <v>113.81832293007882</v>
      </c>
      <c r="F106" s="44">
        <v>17.358910475748875</v>
      </c>
      <c r="G106" s="44">
        <v>26.540913618450734</v>
      </c>
      <c r="H106" s="28">
        <v>372.51379054273525</v>
      </c>
      <c r="J106" s="29">
        <v>11362</v>
      </c>
      <c r="K106" s="30">
        <v>246155</v>
      </c>
    </row>
    <row r="107" spans="1:11" x14ac:dyDescent="0.25">
      <c r="A107" s="57"/>
      <c r="B107" s="44"/>
      <c r="C107" s="44"/>
      <c r="D107" s="44"/>
      <c r="E107" s="44"/>
      <c r="F107" s="44"/>
      <c r="G107" s="44"/>
      <c r="H107" s="28"/>
      <c r="J107" s="29"/>
      <c r="K107" s="30"/>
    </row>
    <row r="108" spans="1:11" ht="15.75" thickBot="1" x14ac:dyDescent="0.3">
      <c r="A108" s="61" t="s">
        <v>118</v>
      </c>
      <c r="B108" s="62">
        <v>73.672833027592162</v>
      </c>
      <c r="C108" s="62">
        <v>2.9321523000139149</v>
      </c>
      <c r="D108" s="62">
        <v>107.03228497636997</v>
      </c>
      <c r="E108" s="62">
        <v>94.525073844143847</v>
      </c>
      <c r="F108" s="62">
        <v>36.333679912157628</v>
      </c>
      <c r="G108" s="62">
        <v>29.091005040803047</v>
      </c>
      <c r="H108" s="62">
        <v>343.58702910108053</v>
      </c>
      <c r="I108" s="63"/>
      <c r="J108" s="42">
        <v>51426</v>
      </c>
      <c r="K108" s="43">
        <v>1018463</v>
      </c>
    </row>
    <row r="109" spans="1:11" x14ac:dyDescent="0.25">
      <c r="A109" s="58"/>
      <c r="B109" s="44"/>
      <c r="C109" s="44"/>
      <c r="D109" s="44"/>
      <c r="E109" s="44"/>
      <c r="F109" s="44"/>
      <c r="G109" s="44"/>
      <c r="H109" s="44"/>
      <c r="K109" s="64"/>
    </row>
    <row r="110" spans="1:11" x14ac:dyDescent="0.25">
      <c r="A110" s="54" t="s">
        <v>101</v>
      </c>
      <c r="B110" s="4"/>
      <c r="C110" s="4"/>
      <c r="D110" s="4"/>
      <c r="E110" s="4"/>
      <c r="F110" s="4"/>
      <c r="G110" s="4"/>
    </row>
    <row r="111" spans="1:11" x14ac:dyDescent="0.25">
      <c r="A111" s="4"/>
      <c r="B111" s="4"/>
      <c r="C111" s="4"/>
      <c r="D111" s="4"/>
      <c r="E111" s="4"/>
      <c r="F111" s="4"/>
      <c r="G111" s="4"/>
    </row>
    <row r="112" spans="1:11" x14ac:dyDescent="0.25">
      <c r="A112" s="4" t="s">
        <v>102</v>
      </c>
      <c r="B112" s="4"/>
      <c r="C112" s="4"/>
      <c r="D112" s="4"/>
      <c r="E112" s="4"/>
      <c r="F112" s="4"/>
      <c r="K112" s="55" t="s">
        <v>103</v>
      </c>
    </row>
    <row r="113" spans="1:7" x14ac:dyDescent="0.25">
      <c r="A113" s="4" t="s">
        <v>104</v>
      </c>
      <c r="B113" s="4"/>
      <c r="C113" s="4"/>
      <c r="D113" s="4"/>
      <c r="E113" s="4"/>
      <c r="F113" s="4"/>
      <c r="G113" s="4"/>
    </row>
  </sheetData>
  <mergeCells count="2">
    <mergeCell ref="B9:H9"/>
    <mergeCell ref="J9:K9"/>
  </mergeCells>
  <hyperlinks>
    <hyperlink ref="A3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3"/>
  <sheetViews>
    <sheetView workbookViewId="0"/>
  </sheetViews>
  <sheetFormatPr defaultRowHeight="15" x14ac:dyDescent="0.25"/>
  <cols>
    <col min="1" max="1" width="20.7109375" style="5" customWidth="1"/>
    <col min="2" max="8" width="9.7109375" style="5" customWidth="1"/>
    <col min="9" max="9" width="1.7109375" style="5" customWidth="1"/>
    <col min="10" max="11" width="13.7109375" style="5" customWidth="1"/>
  </cols>
  <sheetData>
    <row r="2" spans="1:11" x14ac:dyDescent="0.25">
      <c r="A2" s="3" t="s">
        <v>69</v>
      </c>
      <c r="B2" s="4"/>
      <c r="C2" s="4"/>
      <c r="D2" s="4"/>
      <c r="E2" s="4"/>
      <c r="F2" s="4"/>
      <c r="G2" s="4"/>
    </row>
    <row r="3" spans="1:11" x14ac:dyDescent="0.25">
      <c r="A3" s="6" t="s">
        <v>70</v>
      </c>
      <c r="B3" s="7"/>
      <c r="C3" s="7"/>
      <c r="D3" s="7"/>
      <c r="E3" s="7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4"/>
      <c r="B5" s="4"/>
      <c r="C5" s="4"/>
      <c r="D5" s="4"/>
      <c r="E5" s="4"/>
      <c r="F5" s="4"/>
      <c r="G5" s="4"/>
    </row>
    <row r="6" spans="1:11" x14ac:dyDescent="0.25">
      <c r="A6" s="8" t="s">
        <v>132</v>
      </c>
      <c r="B6" s="9"/>
      <c r="C6" s="9"/>
      <c r="D6" s="9"/>
      <c r="E6" s="9"/>
      <c r="F6" s="9"/>
      <c r="G6" s="9"/>
    </row>
    <row r="7" spans="1:11" x14ac:dyDescent="0.25">
      <c r="A7" s="10"/>
      <c r="B7" s="9"/>
      <c r="C7" s="9"/>
      <c r="D7" s="9"/>
      <c r="E7" s="9"/>
      <c r="F7" s="9"/>
      <c r="G7" s="9"/>
    </row>
    <row r="8" spans="1:11" ht="15.75" thickBot="1" x14ac:dyDescent="0.3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</row>
    <row r="9" spans="1:11" x14ac:dyDescent="0.25">
      <c r="A9" s="13"/>
      <c r="B9" s="269" t="s">
        <v>71</v>
      </c>
      <c r="C9" s="269"/>
      <c r="D9" s="269"/>
      <c r="E9" s="269"/>
      <c r="F9" s="269"/>
      <c r="G9" s="269"/>
      <c r="H9" s="269"/>
      <c r="I9" s="14"/>
      <c r="J9" s="270" t="s">
        <v>72</v>
      </c>
      <c r="K9" s="270"/>
    </row>
    <row r="10" spans="1:11" ht="23.25" x14ac:dyDescent="0.25">
      <c r="A10" s="15" t="s">
        <v>114</v>
      </c>
      <c r="B10" s="47" t="s">
        <v>5</v>
      </c>
      <c r="C10" s="47" t="s">
        <v>74</v>
      </c>
      <c r="D10" s="47" t="s">
        <v>75</v>
      </c>
      <c r="E10" s="47" t="s">
        <v>76</v>
      </c>
      <c r="F10" s="47" t="s">
        <v>77</v>
      </c>
      <c r="G10" s="47" t="s">
        <v>78</v>
      </c>
      <c r="H10" s="48" t="s">
        <v>79</v>
      </c>
      <c r="I10" s="49"/>
      <c r="J10" s="19" t="s">
        <v>80</v>
      </c>
      <c r="K10" s="19" t="s">
        <v>81</v>
      </c>
    </row>
    <row r="11" spans="1:11" x14ac:dyDescent="0.25">
      <c r="A11" s="20"/>
      <c r="B11" s="21"/>
      <c r="C11" s="21"/>
      <c r="D11" s="22"/>
      <c r="E11" s="22"/>
      <c r="F11" s="22"/>
      <c r="G11" s="22"/>
    </row>
    <row r="12" spans="1:11" x14ac:dyDescent="0.25">
      <c r="A12" s="23" t="s">
        <v>129</v>
      </c>
      <c r="B12" s="24"/>
      <c r="C12" s="24"/>
      <c r="D12" s="24"/>
      <c r="E12" s="24"/>
      <c r="F12" s="24"/>
      <c r="G12" s="24"/>
    </row>
    <row r="13" spans="1:11" x14ac:dyDescent="0.25">
      <c r="A13" s="25"/>
      <c r="B13" s="24"/>
      <c r="C13" s="24"/>
      <c r="D13" s="24"/>
      <c r="E13" s="24"/>
      <c r="F13" s="24"/>
      <c r="G13" s="24"/>
    </row>
    <row r="14" spans="1:11" x14ac:dyDescent="0.25">
      <c r="A14" s="57" t="s">
        <v>116</v>
      </c>
      <c r="B14" s="24">
        <v>92.520707854755585</v>
      </c>
      <c r="C14" s="24">
        <v>2.8116837203900578</v>
      </c>
      <c r="D14" s="24">
        <v>3.4313522161185515E-2</v>
      </c>
      <c r="E14" s="24">
        <v>82.6453189029193</v>
      </c>
      <c r="F14" s="24">
        <v>43.69796734066054</v>
      </c>
      <c r="G14" s="24">
        <v>15.547351674466334</v>
      </c>
      <c r="H14" s="38">
        <v>237.257343015353</v>
      </c>
      <c r="J14" s="29">
        <v>4995</v>
      </c>
      <c r="K14" s="30">
        <v>75330</v>
      </c>
    </row>
    <row r="15" spans="1:11" x14ac:dyDescent="0.25">
      <c r="A15" s="57">
        <v>2</v>
      </c>
      <c r="B15" s="24">
        <v>87.790896139022351</v>
      </c>
      <c r="C15" s="24">
        <v>4.5632802858817723</v>
      </c>
      <c r="D15" s="24">
        <v>6.3450174746672201E-3</v>
      </c>
      <c r="E15" s="24">
        <v>128.79067635338075</v>
      </c>
      <c r="F15" s="24">
        <v>36.790935320764419</v>
      </c>
      <c r="G15" s="24">
        <v>19.302756729905937</v>
      </c>
      <c r="H15" s="38">
        <v>277.24488984642988</v>
      </c>
      <c r="J15" s="29">
        <v>4055</v>
      </c>
      <c r="K15" s="30">
        <v>67680</v>
      </c>
    </row>
    <row r="16" spans="1:11" x14ac:dyDescent="0.25">
      <c r="A16" s="57">
        <v>3</v>
      </c>
      <c r="B16" s="24">
        <v>77.83334845835877</v>
      </c>
      <c r="C16" s="24">
        <v>3.9664977828953809</v>
      </c>
      <c r="D16" s="24">
        <v>2.1684430521335358E-2</v>
      </c>
      <c r="E16" s="24">
        <v>156.17560590059873</v>
      </c>
      <c r="F16" s="24">
        <v>24.047437772237092</v>
      </c>
      <c r="G16" s="24">
        <v>20.982739373628249</v>
      </c>
      <c r="H16" s="38">
        <v>283.02731371823955</v>
      </c>
      <c r="J16" s="29">
        <v>3817</v>
      </c>
      <c r="K16" s="30">
        <v>66437</v>
      </c>
    </row>
    <row r="17" spans="1:11" x14ac:dyDescent="0.25">
      <c r="A17" s="57">
        <v>4</v>
      </c>
      <c r="B17" s="24">
        <v>76.238346395992622</v>
      </c>
      <c r="C17" s="24">
        <v>4.9914783084541581</v>
      </c>
      <c r="D17" s="24">
        <v>7.1744666363646736E-2</v>
      </c>
      <c r="E17" s="24">
        <v>165.85821291066381</v>
      </c>
      <c r="F17" s="24">
        <v>22.190346631805063</v>
      </c>
      <c r="G17" s="24">
        <v>19.73835878962673</v>
      </c>
      <c r="H17" s="38">
        <v>289.08848770290604</v>
      </c>
      <c r="J17" s="29">
        <v>3881</v>
      </c>
      <c r="K17" s="30">
        <v>71859</v>
      </c>
    </row>
    <row r="18" spans="1:11" x14ac:dyDescent="0.25">
      <c r="A18" s="57" t="s">
        <v>117</v>
      </c>
      <c r="B18" s="24">
        <v>74.101962510783508</v>
      </c>
      <c r="C18" s="24">
        <v>5.454659073187921</v>
      </c>
      <c r="D18" s="24">
        <v>1.688202437764914E-2</v>
      </c>
      <c r="E18" s="24">
        <v>186.82329073027876</v>
      </c>
      <c r="F18" s="24">
        <v>17.257115341813169</v>
      </c>
      <c r="G18" s="24">
        <v>20.547969886800804</v>
      </c>
      <c r="H18" s="38">
        <v>304.2018795672418</v>
      </c>
      <c r="J18" s="29">
        <v>4563</v>
      </c>
      <c r="K18" s="30">
        <v>88695</v>
      </c>
    </row>
    <row r="19" spans="1:11" x14ac:dyDescent="0.25">
      <c r="A19" s="57"/>
      <c r="B19" s="24"/>
      <c r="C19" s="24"/>
      <c r="D19" s="24"/>
      <c r="E19" s="24"/>
      <c r="F19" s="24"/>
      <c r="G19" s="24"/>
      <c r="H19" s="38"/>
      <c r="J19" s="29"/>
      <c r="K19" s="30"/>
    </row>
    <row r="20" spans="1:11" x14ac:dyDescent="0.25">
      <c r="A20" s="58" t="s">
        <v>118</v>
      </c>
      <c r="B20" s="38">
        <v>82.161512451534676</v>
      </c>
      <c r="C20" s="38">
        <v>4.3052447828386562</v>
      </c>
      <c r="D20" s="38">
        <v>2.9723058390901603E-2</v>
      </c>
      <c r="E20" s="38">
        <v>141.65970317088698</v>
      </c>
      <c r="F20" s="38">
        <v>29.398766265106836</v>
      </c>
      <c r="G20" s="38">
        <v>19.056049456086846</v>
      </c>
      <c r="H20" s="38">
        <v>276.6109991848449</v>
      </c>
      <c r="I20" s="59"/>
      <c r="J20" s="33">
        <v>21311</v>
      </c>
      <c r="K20" s="34">
        <v>370001</v>
      </c>
    </row>
    <row r="21" spans="1:11" x14ac:dyDescent="0.25">
      <c r="A21" s="60"/>
      <c r="B21" s="24"/>
      <c r="C21" s="24"/>
      <c r="D21" s="24"/>
      <c r="E21" s="24"/>
      <c r="F21" s="24"/>
      <c r="G21" s="24"/>
      <c r="J21" s="29"/>
      <c r="K21" s="30"/>
    </row>
    <row r="22" spans="1:11" x14ac:dyDescent="0.25">
      <c r="A22" s="25"/>
      <c r="B22" s="24"/>
      <c r="C22" s="24"/>
      <c r="D22" s="24"/>
      <c r="E22" s="24"/>
      <c r="F22" s="24"/>
      <c r="G22" s="24"/>
      <c r="J22" s="29"/>
      <c r="K22" s="30"/>
    </row>
    <row r="23" spans="1:11" x14ac:dyDescent="0.25">
      <c r="A23" s="23" t="s">
        <v>119</v>
      </c>
      <c r="B23" s="24"/>
      <c r="C23" s="24"/>
      <c r="D23" s="24"/>
      <c r="E23" s="24"/>
      <c r="F23" s="24"/>
      <c r="G23" s="24"/>
      <c r="J23" s="29"/>
      <c r="K23" s="30"/>
    </row>
    <row r="24" spans="1:11" x14ac:dyDescent="0.25">
      <c r="A24" s="25"/>
      <c r="B24" s="24"/>
      <c r="C24" s="24"/>
      <c r="D24" s="24"/>
      <c r="E24" s="24"/>
      <c r="F24" s="24"/>
      <c r="G24" s="24"/>
      <c r="J24" s="29"/>
      <c r="K24" s="30"/>
    </row>
    <row r="25" spans="1:11" x14ac:dyDescent="0.25">
      <c r="A25" s="57" t="s">
        <v>116</v>
      </c>
      <c r="B25" s="24">
        <v>89.300582205101165</v>
      </c>
      <c r="C25" s="24">
        <v>6.0667978986274598</v>
      </c>
      <c r="D25" s="24">
        <v>46.651551031152387</v>
      </c>
      <c r="E25" s="24">
        <v>52.781929994400592</v>
      </c>
      <c r="F25" s="24">
        <v>87.401918693016796</v>
      </c>
      <c r="G25" s="24">
        <v>50.503301588509231</v>
      </c>
      <c r="H25" s="38">
        <v>332.70608141080766</v>
      </c>
      <c r="I25" s="24"/>
      <c r="J25" s="29">
        <v>2090</v>
      </c>
      <c r="K25" s="30">
        <v>36254</v>
      </c>
    </row>
    <row r="26" spans="1:11" x14ac:dyDescent="0.25">
      <c r="A26" s="57">
        <v>2</v>
      </c>
      <c r="B26" s="24">
        <v>90.955120626329361</v>
      </c>
      <c r="C26" s="24">
        <v>6.9752154087587837</v>
      </c>
      <c r="D26" s="24">
        <v>76.867921979826093</v>
      </c>
      <c r="E26" s="24">
        <v>66.859364856386023</v>
      </c>
      <c r="F26" s="24">
        <v>77.797469530141669</v>
      </c>
      <c r="G26" s="24">
        <v>49.570554077039489</v>
      </c>
      <c r="H26" s="38">
        <v>369.02564647848141</v>
      </c>
      <c r="I26" s="24"/>
      <c r="J26" s="29">
        <v>1810</v>
      </c>
      <c r="K26" s="30">
        <v>33525</v>
      </c>
    </row>
    <row r="27" spans="1:11" x14ac:dyDescent="0.25">
      <c r="A27" s="57">
        <v>3</v>
      </c>
      <c r="B27" s="24">
        <v>78.631609240799889</v>
      </c>
      <c r="C27" s="24">
        <v>5.6901400592993108</v>
      </c>
      <c r="D27" s="24">
        <v>96.733565958341799</v>
      </c>
      <c r="E27" s="24">
        <v>71.192476399113744</v>
      </c>
      <c r="F27" s="24">
        <v>46.191599202886991</v>
      </c>
      <c r="G27" s="24">
        <v>54.408167427970639</v>
      </c>
      <c r="H27" s="38">
        <v>352.84755828841236</v>
      </c>
      <c r="I27" s="24"/>
      <c r="J27" s="29">
        <v>1584</v>
      </c>
      <c r="K27" s="30">
        <v>29197</v>
      </c>
    </row>
    <row r="28" spans="1:11" x14ac:dyDescent="0.25">
      <c r="A28" s="57">
        <v>4</v>
      </c>
      <c r="B28" s="24">
        <v>68.483054581399529</v>
      </c>
      <c r="C28" s="24">
        <v>5.0716851888193908</v>
      </c>
      <c r="D28" s="24">
        <v>133.32561756790648</v>
      </c>
      <c r="E28" s="24">
        <v>82.400601859787443</v>
      </c>
      <c r="F28" s="24">
        <v>40.499002423441397</v>
      </c>
      <c r="G28" s="24">
        <v>47.773309436049431</v>
      </c>
      <c r="H28" s="38">
        <v>377.55327105740366</v>
      </c>
      <c r="I28" s="24"/>
      <c r="J28" s="29">
        <v>1513</v>
      </c>
      <c r="K28" s="30">
        <v>29446</v>
      </c>
    </row>
    <row r="29" spans="1:11" x14ac:dyDescent="0.25">
      <c r="A29" s="57" t="s">
        <v>117</v>
      </c>
      <c r="B29" s="24">
        <v>71.170279204129528</v>
      </c>
      <c r="C29" s="24">
        <v>4.6251960741037879</v>
      </c>
      <c r="D29" s="24">
        <v>132.4922018201126</v>
      </c>
      <c r="E29" s="24">
        <v>89.292155360579443</v>
      </c>
      <c r="F29" s="24">
        <v>35.073269307180489</v>
      </c>
      <c r="G29" s="24">
        <v>53.052714611330948</v>
      </c>
      <c r="H29" s="38">
        <v>385.7058163774368</v>
      </c>
      <c r="I29" s="24"/>
      <c r="J29" s="29">
        <v>1513</v>
      </c>
      <c r="K29" s="30">
        <v>30566</v>
      </c>
    </row>
    <row r="30" spans="1:11" x14ac:dyDescent="0.25">
      <c r="A30" s="57"/>
      <c r="B30" s="24"/>
      <c r="C30" s="24"/>
      <c r="D30" s="24"/>
      <c r="E30" s="24"/>
      <c r="F30" s="24"/>
      <c r="G30" s="24"/>
      <c r="H30" s="38"/>
      <c r="I30" s="24"/>
      <c r="J30" s="29"/>
      <c r="K30" s="30"/>
    </row>
    <row r="31" spans="1:11" x14ac:dyDescent="0.25">
      <c r="A31" s="58" t="s">
        <v>118</v>
      </c>
      <c r="B31" s="38">
        <v>80.943479900675356</v>
      </c>
      <c r="C31" s="38">
        <v>5.7761810137877294</v>
      </c>
      <c r="D31" s="38">
        <v>92.354817072343849</v>
      </c>
      <c r="E31" s="38">
        <v>70.674933056546351</v>
      </c>
      <c r="F31" s="38">
        <v>60.48489053852969</v>
      </c>
      <c r="G31" s="38">
        <v>50.990275948923298</v>
      </c>
      <c r="H31" s="38">
        <v>361.22457753080624</v>
      </c>
      <c r="I31" s="38"/>
      <c r="J31" s="33">
        <v>8510</v>
      </c>
      <c r="K31" s="34">
        <v>158988</v>
      </c>
    </row>
    <row r="32" spans="1:11" x14ac:dyDescent="0.25">
      <c r="A32" s="60"/>
      <c r="B32" s="24"/>
      <c r="C32" s="24"/>
      <c r="D32" s="24"/>
      <c r="E32" s="24"/>
      <c r="F32" s="24"/>
      <c r="G32" s="24"/>
      <c r="J32" s="29"/>
      <c r="K32" s="30"/>
    </row>
    <row r="33" spans="1:11" x14ac:dyDescent="0.25">
      <c r="A33" s="25"/>
      <c r="B33" s="24"/>
      <c r="C33" s="24"/>
      <c r="D33" s="24"/>
      <c r="E33" s="24"/>
      <c r="F33" s="24"/>
      <c r="G33" s="24"/>
      <c r="J33" s="29"/>
      <c r="K33" s="30"/>
    </row>
    <row r="34" spans="1:11" x14ac:dyDescent="0.25">
      <c r="A34" s="23" t="s">
        <v>120</v>
      </c>
      <c r="B34" s="24"/>
      <c r="C34" s="24"/>
      <c r="D34" s="24"/>
      <c r="E34" s="24"/>
      <c r="F34" s="24"/>
      <c r="G34" s="24"/>
      <c r="J34" s="29"/>
      <c r="K34" s="30"/>
    </row>
    <row r="35" spans="1:11" x14ac:dyDescent="0.25">
      <c r="A35" s="25"/>
      <c r="B35" s="24"/>
      <c r="C35" s="24"/>
      <c r="D35" s="24"/>
      <c r="E35" s="24"/>
      <c r="F35" s="24"/>
      <c r="G35" s="24"/>
      <c r="J35" s="29"/>
      <c r="K35" s="30"/>
    </row>
    <row r="36" spans="1:11" x14ac:dyDescent="0.25">
      <c r="A36" s="57" t="s">
        <v>116</v>
      </c>
      <c r="B36" s="24">
        <v>84.148341898930681</v>
      </c>
      <c r="C36" s="24">
        <v>9.7363886260821548</v>
      </c>
      <c r="D36" s="24">
        <v>116.29185578073816</v>
      </c>
      <c r="E36" s="24">
        <v>46.999841190450176</v>
      </c>
      <c r="F36" s="24">
        <v>53.238088809619477</v>
      </c>
      <c r="G36" s="24">
        <v>52.474382331998704</v>
      </c>
      <c r="H36" s="38">
        <v>362.88889863781935</v>
      </c>
      <c r="I36" s="24"/>
      <c r="J36" s="29">
        <v>2735</v>
      </c>
      <c r="K36" s="30">
        <v>56110</v>
      </c>
    </row>
    <row r="37" spans="1:11" x14ac:dyDescent="0.25">
      <c r="A37" s="57">
        <v>2</v>
      </c>
      <c r="B37" s="24">
        <v>83.321215851168304</v>
      </c>
      <c r="C37" s="24">
        <v>6.9835201421563928</v>
      </c>
      <c r="D37" s="24">
        <v>148.33435917124854</v>
      </c>
      <c r="E37" s="24">
        <v>57.883368546787516</v>
      </c>
      <c r="F37" s="24">
        <v>51.700960189222116</v>
      </c>
      <c r="G37" s="24">
        <v>64.651025467721396</v>
      </c>
      <c r="H37" s="38">
        <v>412.87444936830423</v>
      </c>
      <c r="I37" s="24"/>
      <c r="J37" s="29">
        <v>2476</v>
      </c>
      <c r="K37" s="30">
        <v>53179</v>
      </c>
    </row>
    <row r="38" spans="1:11" x14ac:dyDescent="0.25">
      <c r="A38" s="57">
        <v>3</v>
      </c>
      <c r="B38" s="24">
        <v>83.12618448647072</v>
      </c>
      <c r="C38" s="24">
        <v>8.0897362006428768</v>
      </c>
      <c r="D38" s="24">
        <v>176.6252453059499</v>
      </c>
      <c r="E38" s="24">
        <v>62.127332924249487</v>
      </c>
      <c r="F38" s="24">
        <v>29.592998277549622</v>
      </c>
      <c r="G38" s="24">
        <v>61.270194920564222</v>
      </c>
      <c r="H38" s="38">
        <v>420.83169211542685</v>
      </c>
      <c r="I38" s="24"/>
      <c r="J38" s="29">
        <v>2311</v>
      </c>
      <c r="K38" s="30">
        <v>50434</v>
      </c>
    </row>
    <row r="39" spans="1:11" x14ac:dyDescent="0.25">
      <c r="A39" s="57">
        <v>4</v>
      </c>
      <c r="B39" s="24">
        <v>66.844086247308425</v>
      </c>
      <c r="C39" s="24">
        <v>8.2783828481683148</v>
      </c>
      <c r="D39" s="24">
        <v>205.01970999652201</v>
      </c>
      <c r="E39" s="24">
        <v>63.165027053233906</v>
      </c>
      <c r="F39" s="24">
        <v>18.588632628245378</v>
      </c>
      <c r="G39" s="24">
        <v>52.393748026275425</v>
      </c>
      <c r="H39" s="38">
        <v>414.28958679975347</v>
      </c>
      <c r="I39" s="24"/>
      <c r="J39" s="29">
        <v>1890</v>
      </c>
      <c r="K39" s="30">
        <v>41798</v>
      </c>
    </row>
    <row r="40" spans="1:11" x14ac:dyDescent="0.25">
      <c r="A40" s="57" t="s">
        <v>117</v>
      </c>
      <c r="B40" s="24">
        <v>58.812048049280939</v>
      </c>
      <c r="C40" s="24">
        <v>6.6369925901462477</v>
      </c>
      <c r="D40" s="24">
        <v>238.56297172318443</v>
      </c>
      <c r="E40" s="24">
        <v>67.502567919833538</v>
      </c>
      <c r="F40" s="24">
        <v>14.173251240166902</v>
      </c>
      <c r="G40" s="24">
        <v>45.516427559937441</v>
      </c>
      <c r="H40" s="38">
        <v>431.20425908254947</v>
      </c>
      <c r="I40" s="24"/>
      <c r="J40" s="29">
        <v>1956</v>
      </c>
      <c r="K40" s="30">
        <v>43501</v>
      </c>
    </row>
    <row r="41" spans="1:11" x14ac:dyDescent="0.25">
      <c r="A41" s="57"/>
      <c r="B41" s="24"/>
      <c r="C41" s="24"/>
      <c r="D41" s="24"/>
      <c r="E41" s="24"/>
      <c r="F41" s="24"/>
      <c r="G41" s="24"/>
      <c r="H41" s="38"/>
      <c r="I41" s="24"/>
      <c r="J41" s="29"/>
      <c r="K41" s="30"/>
    </row>
    <row r="42" spans="1:11" x14ac:dyDescent="0.25">
      <c r="A42" s="58" t="s">
        <v>118</v>
      </c>
      <c r="B42" s="38">
        <v>76.774553366217049</v>
      </c>
      <c r="C42" s="38">
        <v>8.0344418143932117</v>
      </c>
      <c r="D42" s="38">
        <v>170.32123760207847</v>
      </c>
      <c r="E42" s="38">
        <v>58.531751509013674</v>
      </c>
      <c r="F42" s="38">
        <v>36.020938918570238</v>
      </c>
      <c r="G42" s="38">
        <v>55.856152421568098</v>
      </c>
      <c r="H42" s="38">
        <v>405.53907563184072</v>
      </c>
      <c r="I42" s="38"/>
      <c r="J42" s="33">
        <v>11368</v>
      </c>
      <c r="K42" s="34">
        <v>245022</v>
      </c>
    </row>
    <row r="43" spans="1:11" x14ac:dyDescent="0.25">
      <c r="A43" s="60"/>
      <c r="B43" s="24"/>
      <c r="C43" s="24"/>
      <c r="D43" s="24"/>
      <c r="E43" s="24"/>
      <c r="F43" s="24"/>
      <c r="G43" s="24"/>
      <c r="J43" s="29"/>
      <c r="K43" s="30"/>
    </row>
    <row r="44" spans="1:11" x14ac:dyDescent="0.25">
      <c r="A44" s="25"/>
      <c r="B44" s="24"/>
      <c r="C44" s="24"/>
      <c r="D44" s="24"/>
      <c r="E44" s="24"/>
      <c r="F44" s="24"/>
      <c r="G44" s="24"/>
      <c r="J44" s="29"/>
      <c r="K44" s="30"/>
    </row>
    <row r="45" spans="1:11" x14ac:dyDescent="0.25">
      <c r="A45" s="23" t="s">
        <v>121</v>
      </c>
      <c r="B45" s="24"/>
      <c r="C45" s="24"/>
      <c r="D45" s="24"/>
      <c r="E45" s="24"/>
      <c r="F45" s="24"/>
      <c r="G45" s="24"/>
      <c r="J45" s="29"/>
      <c r="K45" s="30"/>
    </row>
    <row r="46" spans="1:11" x14ac:dyDescent="0.25">
      <c r="A46" s="25"/>
      <c r="B46" s="24"/>
      <c r="C46" s="24"/>
      <c r="D46" s="24"/>
      <c r="E46" s="24"/>
      <c r="F46" s="24"/>
      <c r="G46" s="24"/>
      <c r="J46" s="29"/>
      <c r="K46" s="30"/>
    </row>
    <row r="47" spans="1:11" x14ac:dyDescent="0.25">
      <c r="A47" s="57" t="s">
        <v>116</v>
      </c>
      <c r="B47" s="24">
        <v>75.464100249767171</v>
      </c>
      <c r="C47" s="24">
        <v>7.6382897645332521</v>
      </c>
      <c r="D47" s="24">
        <v>137.61595219333</v>
      </c>
      <c r="E47" s="24">
        <v>42.033654500948565</v>
      </c>
      <c r="F47" s="24">
        <v>52.518101943390484</v>
      </c>
      <c r="G47" s="24">
        <v>32.924186437806149</v>
      </c>
      <c r="H47" s="38">
        <v>348.19428508977563</v>
      </c>
      <c r="J47" s="29">
        <v>2624</v>
      </c>
      <c r="K47" s="30">
        <v>52817</v>
      </c>
    </row>
    <row r="48" spans="1:11" x14ac:dyDescent="0.25">
      <c r="A48" s="57">
        <v>2</v>
      </c>
      <c r="B48" s="24">
        <v>76.660895714652696</v>
      </c>
      <c r="C48" s="24">
        <v>7.3006617075532647</v>
      </c>
      <c r="D48" s="24">
        <v>196.6459550002138</v>
      </c>
      <c r="E48" s="24">
        <v>49.21596992525015</v>
      </c>
      <c r="F48" s="24">
        <v>39.46089104598763</v>
      </c>
      <c r="G48" s="24">
        <v>44.814755210038697</v>
      </c>
      <c r="H48" s="38">
        <v>414.09912860369622</v>
      </c>
      <c r="J48" s="29">
        <v>2763</v>
      </c>
      <c r="K48" s="30">
        <v>62098</v>
      </c>
    </row>
    <row r="49" spans="1:11" x14ac:dyDescent="0.25">
      <c r="A49" s="57">
        <v>3</v>
      </c>
      <c r="B49" s="24">
        <v>64.257974377268155</v>
      </c>
      <c r="C49" s="24">
        <v>7.9312303336125476</v>
      </c>
      <c r="D49" s="24">
        <v>231.8504988489411</v>
      </c>
      <c r="E49" s="24">
        <v>50.751159848430916</v>
      </c>
      <c r="F49" s="24">
        <v>16.108688410009147</v>
      </c>
      <c r="G49" s="24">
        <v>38.532341408061029</v>
      </c>
      <c r="H49" s="38">
        <v>409.43189322632293</v>
      </c>
      <c r="J49" s="29">
        <v>2776</v>
      </c>
      <c r="K49" s="30">
        <v>62460</v>
      </c>
    </row>
    <row r="50" spans="1:11" x14ac:dyDescent="0.25">
      <c r="A50" s="57">
        <v>4</v>
      </c>
      <c r="B50" s="24">
        <v>65.838340319289756</v>
      </c>
      <c r="C50" s="24">
        <v>8.9318190732980831</v>
      </c>
      <c r="D50" s="24">
        <v>255.54815132620922</v>
      </c>
      <c r="E50" s="24">
        <v>54.9196055435037</v>
      </c>
      <c r="F50" s="24">
        <v>12.316276113940459</v>
      </c>
      <c r="G50" s="24">
        <v>39.187820275585572</v>
      </c>
      <c r="H50" s="38">
        <v>436.74201265182677</v>
      </c>
      <c r="J50" s="29">
        <v>2903</v>
      </c>
      <c r="K50" s="30">
        <v>69091</v>
      </c>
    </row>
    <row r="51" spans="1:11" x14ac:dyDescent="0.25">
      <c r="A51" s="57" t="s">
        <v>117</v>
      </c>
      <c r="B51" s="24">
        <v>64.630959839881484</v>
      </c>
      <c r="C51" s="24">
        <v>9.1541688995172805</v>
      </c>
      <c r="D51" s="24">
        <v>289.3928711531355</v>
      </c>
      <c r="E51" s="24">
        <v>55.204399881153527</v>
      </c>
      <c r="F51" s="24">
        <v>7.9275708230499218</v>
      </c>
      <c r="G51" s="24">
        <v>43.000092029224589</v>
      </c>
      <c r="H51" s="38">
        <v>469.31006262596225</v>
      </c>
      <c r="J51" s="29">
        <v>3201</v>
      </c>
      <c r="K51" s="30">
        <v>82458</v>
      </c>
    </row>
    <row r="52" spans="1:11" x14ac:dyDescent="0.25">
      <c r="A52" s="57"/>
      <c r="B52" s="24"/>
      <c r="C52" s="24"/>
      <c r="D52" s="24"/>
      <c r="E52" s="24"/>
      <c r="F52" s="24"/>
      <c r="G52" s="24"/>
      <c r="H52" s="38"/>
      <c r="J52" s="29"/>
      <c r="K52" s="30"/>
    </row>
    <row r="53" spans="1:11" x14ac:dyDescent="0.25">
      <c r="A53" s="58" t="s">
        <v>118</v>
      </c>
      <c r="B53" s="38">
        <v>69.277237506357167</v>
      </c>
      <c r="C53" s="38">
        <v>8.211163430795235</v>
      </c>
      <c r="D53" s="38">
        <v>223.86771896124577</v>
      </c>
      <c r="E53" s="38">
        <v>50.564667431043539</v>
      </c>
      <c r="F53" s="38">
        <v>25.229464730582706</v>
      </c>
      <c r="G53" s="38">
        <v>39.80658054093908</v>
      </c>
      <c r="H53" s="38">
        <v>416.95683260096348</v>
      </c>
      <c r="I53" s="59"/>
      <c r="J53" s="33">
        <v>14267</v>
      </c>
      <c r="K53" s="34">
        <v>328924</v>
      </c>
    </row>
    <row r="54" spans="1:11" x14ac:dyDescent="0.25">
      <c r="A54" s="60"/>
      <c r="B54" s="24"/>
      <c r="C54" s="24"/>
      <c r="D54" s="24"/>
      <c r="E54" s="24"/>
      <c r="F54" s="24"/>
      <c r="G54" s="24"/>
      <c r="J54" s="29"/>
      <c r="K54" s="30"/>
    </row>
    <row r="55" spans="1:11" x14ac:dyDescent="0.25">
      <c r="A55" s="25"/>
      <c r="B55" s="24"/>
      <c r="C55" s="24"/>
      <c r="D55" s="24"/>
      <c r="E55" s="24"/>
      <c r="F55" s="24"/>
      <c r="G55" s="24"/>
      <c r="J55" s="29"/>
      <c r="K55" s="30"/>
    </row>
    <row r="56" spans="1:11" x14ac:dyDescent="0.25">
      <c r="A56" s="23" t="s">
        <v>122</v>
      </c>
      <c r="B56" s="24"/>
      <c r="C56" s="24"/>
      <c r="D56" s="24"/>
      <c r="E56" s="24"/>
      <c r="F56" s="24"/>
      <c r="G56" s="24"/>
      <c r="J56" s="29"/>
      <c r="K56" s="30"/>
    </row>
    <row r="57" spans="1:11" x14ac:dyDescent="0.25">
      <c r="A57" s="25"/>
      <c r="B57" s="24"/>
      <c r="C57" s="24"/>
      <c r="D57" s="24"/>
      <c r="E57" s="24"/>
      <c r="F57" s="24"/>
      <c r="G57" s="24"/>
      <c r="J57" s="29"/>
      <c r="K57" s="30"/>
    </row>
    <row r="58" spans="1:11" x14ac:dyDescent="0.25">
      <c r="A58" s="57" t="s">
        <v>116</v>
      </c>
      <c r="B58" s="24">
        <v>69.225494518789375</v>
      </c>
      <c r="C58" s="24">
        <v>6.7678655977864564</v>
      </c>
      <c r="D58" s="24">
        <v>128.53905218959179</v>
      </c>
      <c r="E58" s="24">
        <v>47.955898884224482</v>
      </c>
      <c r="F58" s="24">
        <v>54.912004162316528</v>
      </c>
      <c r="G58" s="24">
        <v>27.034621013819304</v>
      </c>
      <c r="H58" s="38">
        <v>334.43493636652795</v>
      </c>
      <c r="J58" s="29">
        <v>2173</v>
      </c>
      <c r="K58" s="30">
        <v>41265</v>
      </c>
    </row>
    <row r="59" spans="1:11" x14ac:dyDescent="0.25">
      <c r="A59" s="57">
        <v>2</v>
      </c>
      <c r="B59" s="24">
        <v>74.191852022108009</v>
      </c>
      <c r="C59" s="24">
        <v>6.990882861362083</v>
      </c>
      <c r="D59" s="24">
        <v>186.48683028696729</v>
      </c>
      <c r="E59" s="24">
        <v>53.934024055490696</v>
      </c>
      <c r="F59" s="24">
        <v>36.677935873394794</v>
      </c>
      <c r="G59" s="24">
        <v>42.468976353280212</v>
      </c>
      <c r="H59" s="38">
        <v>400.75050145260309</v>
      </c>
      <c r="J59" s="29">
        <v>2360</v>
      </c>
      <c r="K59" s="30">
        <v>49448</v>
      </c>
    </row>
    <row r="60" spans="1:11" x14ac:dyDescent="0.25">
      <c r="A60" s="57">
        <v>3</v>
      </c>
      <c r="B60" s="24">
        <v>60.48916839474429</v>
      </c>
      <c r="C60" s="24">
        <v>7.4764389713496886</v>
      </c>
      <c r="D60" s="24">
        <v>234.38496971821471</v>
      </c>
      <c r="E60" s="24">
        <v>57.445610187576982</v>
      </c>
      <c r="F60" s="24">
        <v>18.697009414191495</v>
      </c>
      <c r="G60" s="24">
        <v>30.252259644814234</v>
      </c>
      <c r="H60" s="38">
        <v>408.74545633089133</v>
      </c>
      <c r="J60" s="29">
        <v>2632</v>
      </c>
      <c r="K60" s="30">
        <v>56166</v>
      </c>
    </row>
    <row r="61" spans="1:11" x14ac:dyDescent="0.25">
      <c r="A61" s="57">
        <v>4</v>
      </c>
      <c r="B61" s="24">
        <v>63.522355452652036</v>
      </c>
      <c r="C61" s="24">
        <v>8.2687921712386672</v>
      </c>
      <c r="D61" s="24">
        <v>263.28056273154721</v>
      </c>
      <c r="E61" s="24">
        <v>57.016072253998452</v>
      </c>
      <c r="F61" s="24">
        <v>12.550063136509511</v>
      </c>
      <c r="G61" s="24">
        <v>34.848394547366347</v>
      </c>
      <c r="H61" s="38">
        <v>439.48624029331222</v>
      </c>
      <c r="J61" s="29">
        <v>2836</v>
      </c>
      <c r="K61" s="30">
        <v>65702</v>
      </c>
    </row>
    <row r="62" spans="1:11" x14ac:dyDescent="0.25">
      <c r="A62" s="57" t="s">
        <v>117</v>
      </c>
      <c r="B62" s="24">
        <v>60.859674319626592</v>
      </c>
      <c r="C62" s="24">
        <v>8.2188342815868332</v>
      </c>
      <c r="D62" s="24">
        <v>293.78974720227581</v>
      </c>
      <c r="E62" s="24">
        <v>60.652561646998976</v>
      </c>
      <c r="F62" s="24">
        <v>7.5566269626371163</v>
      </c>
      <c r="G62" s="24">
        <v>39.310390298473813</v>
      </c>
      <c r="H62" s="38">
        <v>470.38783471159906</v>
      </c>
      <c r="J62" s="29">
        <v>3356</v>
      </c>
      <c r="K62" s="30">
        <v>81845</v>
      </c>
    </row>
    <row r="63" spans="1:11" x14ac:dyDescent="0.25">
      <c r="A63" s="57"/>
      <c r="B63" s="24"/>
      <c r="C63" s="24"/>
      <c r="D63" s="24"/>
      <c r="E63" s="24"/>
      <c r="F63" s="24"/>
      <c r="G63" s="24"/>
      <c r="H63" s="38"/>
      <c r="J63" s="29"/>
      <c r="K63" s="30"/>
    </row>
    <row r="64" spans="1:11" x14ac:dyDescent="0.25">
      <c r="A64" s="58" t="s">
        <v>118</v>
      </c>
      <c r="B64" s="38">
        <v>65.170750405486984</v>
      </c>
      <c r="C64" s="38">
        <v>7.6154405285868148</v>
      </c>
      <c r="D64" s="38">
        <v>228.37603982787047</v>
      </c>
      <c r="E64" s="38">
        <v>55.901345031889313</v>
      </c>
      <c r="F64" s="38">
        <v>24.063072450046334</v>
      </c>
      <c r="G64" s="38">
        <v>35.094341191032242</v>
      </c>
      <c r="H64" s="38">
        <v>416.22098943491216</v>
      </c>
      <c r="I64" s="59"/>
      <c r="J64" s="33">
        <v>13357</v>
      </c>
      <c r="K64" s="34">
        <v>294426</v>
      </c>
    </row>
    <row r="65" spans="1:11" x14ac:dyDescent="0.25">
      <c r="A65" s="60"/>
      <c r="B65" s="24"/>
      <c r="C65" s="24"/>
      <c r="D65" s="24"/>
      <c r="E65" s="24"/>
      <c r="F65" s="24"/>
      <c r="G65" s="24"/>
      <c r="J65" s="29"/>
      <c r="K65" s="30"/>
    </row>
    <row r="66" spans="1:11" x14ac:dyDescent="0.25">
      <c r="A66" s="25"/>
      <c r="B66" s="24"/>
      <c r="C66" s="24"/>
      <c r="D66" s="24"/>
      <c r="E66" s="24"/>
      <c r="F66" s="24"/>
      <c r="G66" s="24"/>
      <c r="J66" s="29"/>
      <c r="K66" s="30"/>
    </row>
    <row r="67" spans="1:11" x14ac:dyDescent="0.25">
      <c r="A67" s="23" t="s">
        <v>123</v>
      </c>
      <c r="B67" s="24"/>
      <c r="C67" s="24"/>
      <c r="D67" s="24"/>
      <c r="E67" s="24"/>
      <c r="F67" s="24"/>
      <c r="G67" s="24"/>
      <c r="J67" s="29"/>
      <c r="K67" s="30"/>
    </row>
    <row r="68" spans="1:11" x14ac:dyDescent="0.25">
      <c r="A68" s="25"/>
      <c r="B68" s="24"/>
      <c r="C68" s="24"/>
      <c r="D68" s="24"/>
      <c r="E68" s="24"/>
      <c r="F68" s="24"/>
      <c r="G68" s="24"/>
      <c r="J68" s="29"/>
      <c r="K68" s="30"/>
    </row>
    <row r="69" spans="1:11" x14ac:dyDescent="0.25">
      <c r="A69" s="57" t="s">
        <v>116</v>
      </c>
      <c r="B69" s="24">
        <v>65.44780778099026</v>
      </c>
      <c r="C69" s="24">
        <v>5.2240438394036834</v>
      </c>
      <c r="D69" s="24">
        <v>112.79532851188492</v>
      </c>
      <c r="E69" s="24">
        <v>47.863861416445133</v>
      </c>
      <c r="F69" s="24">
        <v>55.658341724626148</v>
      </c>
      <c r="G69" s="24">
        <v>20.956413334355304</v>
      </c>
      <c r="H69" s="38">
        <v>307.94579660770546</v>
      </c>
      <c r="J69" s="29">
        <v>1874</v>
      </c>
      <c r="K69" s="30">
        <v>32059</v>
      </c>
    </row>
    <row r="70" spans="1:11" x14ac:dyDescent="0.25">
      <c r="A70" s="57">
        <v>2</v>
      </c>
      <c r="B70" s="24">
        <v>68.227757164408757</v>
      </c>
      <c r="C70" s="24">
        <v>6.5769264701544499</v>
      </c>
      <c r="D70" s="24">
        <v>161.10916180463209</v>
      </c>
      <c r="E70" s="24">
        <v>55.738875001816361</v>
      </c>
      <c r="F70" s="24">
        <v>34.253226955003029</v>
      </c>
      <c r="G70" s="24">
        <v>32.508899067980046</v>
      </c>
      <c r="H70" s="38">
        <v>358.41484646399476</v>
      </c>
      <c r="J70" s="29">
        <v>2214</v>
      </c>
      <c r="K70" s="30">
        <v>42681</v>
      </c>
    </row>
    <row r="71" spans="1:11" x14ac:dyDescent="0.25">
      <c r="A71" s="57">
        <v>3</v>
      </c>
      <c r="B71" s="24">
        <v>68.465656437250971</v>
      </c>
      <c r="C71" s="24">
        <v>5.7774711763031696</v>
      </c>
      <c r="D71" s="24">
        <v>199.58742974627472</v>
      </c>
      <c r="E71" s="24">
        <v>63.03806016415966</v>
      </c>
      <c r="F71" s="24">
        <v>20.236920670206807</v>
      </c>
      <c r="G71" s="24">
        <v>27.706589612915696</v>
      </c>
      <c r="H71" s="38">
        <v>384.81212780711104</v>
      </c>
      <c r="J71" s="29">
        <v>2617</v>
      </c>
      <c r="K71" s="30">
        <v>53138</v>
      </c>
    </row>
    <row r="72" spans="1:11" x14ac:dyDescent="0.25">
      <c r="A72" s="57">
        <v>4</v>
      </c>
      <c r="B72" s="24">
        <v>64.369590736034525</v>
      </c>
      <c r="C72" s="24">
        <v>5.2738094373798221</v>
      </c>
      <c r="D72" s="24">
        <v>216.51065911977059</v>
      </c>
      <c r="E72" s="24">
        <v>69.477872484817169</v>
      </c>
      <c r="F72" s="24">
        <v>17.15175856205736</v>
      </c>
      <c r="G72" s="24">
        <v>27.930358764107631</v>
      </c>
      <c r="H72" s="38">
        <v>400.71404910416709</v>
      </c>
      <c r="J72" s="29">
        <v>2949</v>
      </c>
      <c r="K72" s="30">
        <v>61047</v>
      </c>
    </row>
    <row r="73" spans="1:11" x14ac:dyDescent="0.25">
      <c r="A73" s="57" t="s">
        <v>117</v>
      </c>
      <c r="B73" s="24">
        <v>68.558034667446179</v>
      </c>
      <c r="C73" s="24">
        <v>5.0895939095630203</v>
      </c>
      <c r="D73" s="24">
        <v>241.55643649502784</v>
      </c>
      <c r="E73" s="24">
        <v>70.460383128863711</v>
      </c>
      <c r="F73" s="24">
        <v>12.229750203158236</v>
      </c>
      <c r="G73" s="24">
        <v>28.689057373929913</v>
      </c>
      <c r="H73" s="38">
        <v>426.58325577798894</v>
      </c>
      <c r="J73" s="29">
        <v>3165</v>
      </c>
      <c r="K73" s="30">
        <v>69123</v>
      </c>
    </row>
    <row r="74" spans="1:11" x14ac:dyDescent="0.25">
      <c r="A74" s="57"/>
      <c r="B74" s="24"/>
      <c r="C74" s="24"/>
      <c r="D74" s="24"/>
      <c r="E74" s="24"/>
      <c r="F74" s="24"/>
      <c r="G74" s="24"/>
      <c r="H74" s="38"/>
      <c r="J74" s="29"/>
      <c r="K74" s="30"/>
    </row>
    <row r="75" spans="1:11" x14ac:dyDescent="0.25">
      <c r="A75" s="58" t="s">
        <v>118</v>
      </c>
      <c r="B75" s="38">
        <v>67.067042940486914</v>
      </c>
      <c r="C75" s="38">
        <v>5.556623369957463</v>
      </c>
      <c r="D75" s="38">
        <v>193.15925965706921</v>
      </c>
      <c r="E75" s="38">
        <v>62.606635807439694</v>
      </c>
      <c r="F75" s="38">
        <v>25.609680252786355</v>
      </c>
      <c r="G75" s="38">
        <v>27.806153676371636</v>
      </c>
      <c r="H75" s="38">
        <v>381.80539570411133</v>
      </c>
      <c r="I75" s="59"/>
      <c r="J75" s="33">
        <v>12819</v>
      </c>
      <c r="K75" s="34">
        <v>258048</v>
      </c>
    </row>
    <row r="76" spans="1:11" x14ac:dyDescent="0.25">
      <c r="A76" s="60"/>
      <c r="B76" s="24"/>
      <c r="C76" s="24"/>
      <c r="D76" s="24"/>
      <c r="E76" s="24"/>
      <c r="F76" s="24"/>
      <c r="G76" s="24"/>
      <c r="J76" s="29"/>
      <c r="K76" s="30"/>
    </row>
    <row r="77" spans="1:11" x14ac:dyDescent="0.25">
      <c r="A77" s="25"/>
      <c r="B77" s="24"/>
      <c r="C77" s="24"/>
      <c r="D77" s="24"/>
      <c r="E77" s="24"/>
      <c r="F77" s="24"/>
      <c r="G77" s="24"/>
      <c r="J77" s="29"/>
      <c r="K77" s="30"/>
    </row>
    <row r="78" spans="1:11" x14ac:dyDescent="0.25">
      <c r="A78" s="23" t="s">
        <v>124</v>
      </c>
      <c r="B78" s="24"/>
      <c r="C78" s="24"/>
      <c r="D78" s="24"/>
      <c r="E78" s="24"/>
      <c r="F78" s="24"/>
      <c r="G78" s="24"/>
      <c r="J78" s="29"/>
      <c r="K78" s="30"/>
    </row>
    <row r="79" spans="1:11" x14ac:dyDescent="0.25">
      <c r="A79" s="25"/>
      <c r="B79" s="24"/>
      <c r="C79" s="24"/>
      <c r="D79" s="24"/>
      <c r="E79" s="24"/>
      <c r="F79" s="24"/>
      <c r="G79" s="24"/>
      <c r="J79" s="29"/>
      <c r="K79" s="30"/>
    </row>
    <row r="80" spans="1:11" x14ac:dyDescent="0.25">
      <c r="A80" s="57" t="s">
        <v>116</v>
      </c>
      <c r="B80" s="24">
        <v>72.662683788532846</v>
      </c>
      <c r="C80" s="24">
        <v>2.3421928781198735</v>
      </c>
      <c r="D80" s="24">
        <v>75.236936161043602</v>
      </c>
      <c r="E80" s="24">
        <v>51.503568625835129</v>
      </c>
      <c r="F80" s="24">
        <v>64.527296571795688</v>
      </c>
      <c r="G80" s="24">
        <v>29.328472750207098</v>
      </c>
      <c r="H80" s="38">
        <v>295.60115077553422</v>
      </c>
      <c r="J80" s="29">
        <v>1430</v>
      </c>
      <c r="K80" s="30">
        <v>23327</v>
      </c>
    </row>
    <row r="81" spans="1:11" x14ac:dyDescent="0.25">
      <c r="A81" s="57">
        <v>2</v>
      </c>
      <c r="B81" s="24">
        <v>67.652920906194808</v>
      </c>
      <c r="C81" s="24">
        <v>3.4158882120526264</v>
      </c>
      <c r="D81" s="24">
        <v>108.76191519673839</v>
      </c>
      <c r="E81" s="24">
        <v>60.08140275235148</v>
      </c>
      <c r="F81" s="24">
        <v>46.098731861403671</v>
      </c>
      <c r="G81" s="24">
        <v>26.883038718797902</v>
      </c>
      <c r="H81" s="38">
        <v>312.89389764753884</v>
      </c>
      <c r="J81" s="29">
        <v>1756</v>
      </c>
      <c r="K81" s="30">
        <v>30035</v>
      </c>
    </row>
    <row r="82" spans="1:11" x14ac:dyDescent="0.25">
      <c r="A82" s="57">
        <v>3</v>
      </c>
      <c r="B82" s="24">
        <v>59.161867636711328</v>
      </c>
      <c r="C82" s="24">
        <v>2.7704320448808404</v>
      </c>
      <c r="D82" s="24">
        <v>140.5160926538648</v>
      </c>
      <c r="E82" s="24">
        <v>72.930865218731611</v>
      </c>
      <c r="F82" s="24">
        <v>34.107823111983862</v>
      </c>
      <c r="G82" s="24">
        <v>20.663228431053046</v>
      </c>
      <c r="H82" s="38">
        <v>330.15030909722549</v>
      </c>
      <c r="J82" s="29">
        <v>2119</v>
      </c>
      <c r="K82" s="30">
        <v>37666</v>
      </c>
    </row>
    <row r="83" spans="1:11" x14ac:dyDescent="0.25">
      <c r="A83" s="57">
        <v>4</v>
      </c>
      <c r="B83" s="24">
        <v>62.338755590675412</v>
      </c>
      <c r="C83" s="24">
        <v>2.5526908797096319</v>
      </c>
      <c r="D83" s="24">
        <v>149.3091311820626</v>
      </c>
      <c r="E83" s="24">
        <v>75.861364183788652</v>
      </c>
      <c r="F83" s="24">
        <v>23.729273367060106</v>
      </c>
      <c r="G83" s="24">
        <v>23.420775113407643</v>
      </c>
      <c r="H83" s="38">
        <v>337.21199031670403</v>
      </c>
      <c r="J83" s="29">
        <v>2254</v>
      </c>
      <c r="K83" s="30">
        <v>40730</v>
      </c>
    </row>
    <row r="84" spans="1:11" x14ac:dyDescent="0.25">
      <c r="A84" s="57" t="s">
        <v>117</v>
      </c>
      <c r="B84" s="24">
        <v>63.82586783905969</v>
      </c>
      <c r="C84" s="24">
        <v>4.1797213488379059</v>
      </c>
      <c r="D84" s="24">
        <v>165.69596666201292</v>
      </c>
      <c r="E84" s="24">
        <v>79.637109659564672</v>
      </c>
      <c r="F84" s="24">
        <v>20.488339939465913</v>
      </c>
      <c r="G84" s="24">
        <v>19.371642976229005</v>
      </c>
      <c r="H84" s="38">
        <v>353.19864842517006</v>
      </c>
      <c r="J84" s="29">
        <v>2462</v>
      </c>
      <c r="K84" s="30">
        <v>47852</v>
      </c>
    </row>
    <row r="85" spans="1:11" x14ac:dyDescent="0.25">
      <c r="A85" s="57"/>
      <c r="B85" s="24"/>
      <c r="C85" s="24"/>
      <c r="D85" s="24"/>
      <c r="E85" s="24"/>
      <c r="F85" s="24"/>
      <c r="G85" s="24"/>
      <c r="H85" s="38"/>
      <c r="J85" s="29"/>
      <c r="K85" s="30"/>
    </row>
    <row r="86" spans="1:11" x14ac:dyDescent="0.25">
      <c r="A86" s="58" t="s">
        <v>118</v>
      </c>
      <c r="B86" s="38">
        <v>64.570732346142691</v>
      </c>
      <c r="C86" s="38">
        <v>3.1086773334427411</v>
      </c>
      <c r="D86" s="38">
        <v>132.6702357337625</v>
      </c>
      <c r="E86" s="38">
        <v>69.556054887750392</v>
      </c>
      <c r="F86" s="38">
        <v>35.43406768119069</v>
      </c>
      <c r="G86" s="38">
        <v>23.413215621003967</v>
      </c>
      <c r="H86" s="38">
        <v>328.75298360329299</v>
      </c>
      <c r="I86" s="59"/>
      <c r="J86" s="33">
        <v>10021</v>
      </c>
      <c r="K86" s="34">
        <v>179610</v>
      </c>
    </row>
    <row r="87" spans="1:11" x14ac:dyDescent="0.25">
      <c r="A87" s="60"/>
      <c r="B87" s="24"/>
      <c r="C87" s="24"/>
      <c r="D87" s="24"/>
      <c r="E87" s="24"/>
      <c r="F87" s="24"/>
      <c r="G87" s="24"/>
      <c r="J87" s="29"/>
      <c r="K87" s="30"/>
    </row>
    <row r="88" spans="1:11" x14ac:dyDescent="0.25">
      <c r="A88" s="25"/>
      <c r="B88" s="24"/>
      <c r="C88" s="24"/>
      <c r="D88" s="24"/>
      <c r="E88" s="24"/>
      <c r="F88" s="24"/>
      <c r="G88" s="24"/>
      <c r="J88" s="29"/>
      <c r="K88" s="30"/>
    </row>
    <row r="89" spans="1:11" x14ac:dyDescent="0.25">
      <c r="A89" s="23" t="s">
        <v>125</v>
      </c>
      <c r="B89" s="24"/>
      <c r="C89" s="24"/>
      <c r="D89" s="24"/>
      <c r="E89" s="24"/>
      <c r="F89" s="24"/>
      <c r="G89" s="24"/>
      <c r="J89" s="29"/>
      <c r="K89" s="30"/>
    </row>
    <row r="90" spans="1:11" x14ac:dyDescent="0.25">
      <c r="A90" s="25"/>
      <c r="B90" s="24"/>
      <c r="C90" s="24"/>
      <c r="D90" s="24"/>
      <c r="E90" s="24"/>
      <c r="F90" s="24"/>
      <c r="G90" s="24"/>
      <c r="J90" s="29"/>
      <c r="K90" s="30"/>
    </row>
    <row r="91" spans="1:11" x14ac:dyDescent="0.25">
      <c r="A91" s="57" t="s">
        <v>116</v>
      </c>
      <c r="B91" s="24">
        <v>44.884123495550895</v>
      </c>
      <c r="C91" s="24">
        <v>1.232210810048247</v>
      </c>
      <c r="D91" s="24">
        <v>37.021151263438632</v>
      </c>
      <c r="E91" s="24">
        <v>40.935712948020665</v>
      </c>
      <c r="F91" s="24">
        <v>54.53133390579319</v>
      </c>
      <c r="G91" s="24">
        <v>20.768868302594768</v>
      </c>
      <c r="H91" s="38">
        <v>199.3734007254464</v>
      </c>
      <c r="J91" s="29">
        <v>1166</v>
      </c>
      <c r="K91" s="30">
        <v>13175</v>
      </c>
    </row>
    <row r="92" spans="1:11" x14ac:dyDescent="0.25">
      <c r="A92" s="57">
        <v>2</v>
      </c>
      <c r="B92" s="24">
        <v>45.746408779158756</v>
      </c>
      <c r="C92" s="24">
        <v>1.5432141231427332</v>
      </c>
      <c r="D92" s="24">
        <v>48.950940716614802</v>
      </c>
      <c r="E92" s="24">
        <v>45.187679023700497</v>
      </c>
      <c r="F92" s="24">
        <v>42.738033753894904</v>
      </c>
      <c r="G92" s="24">
        <v>19.736710985405161</v>
      </c>
      <c r="H92" s="38">
        <v>203.90298738191686</v>
      </c>
      <c r="J92" s="29">
        <v>1419</v>
      </c>
      <c r="K92" s="30">
        <v>16683</v>
      </c>
    </row>
    <row r="93" spans="1:11" x14ac:dyDescent="0.25">
      <c r="A93" s="57">
        <v>3</v>
      </c>
      <c r="B93" s="24">
        <v>43.282138390238494</v>
      </c>
      <c r="C93" s="24">
        <v>0.8046999945522072</v>
      </c>
      <c r="D93" s="24">
        <v>73.299019415018165</v>
      </c>
      <c r="E93" s="24">
        <v>56.774152460023302</v>
      </c>
      <c r="F93" s="24">
        <v>36.744763401132865</v>
      </c>
      <c r="G93" s="24">
        <v>22.731319977710328</v>
      </c>
      <c r="H93" s="38">
        <v>233.63609363867539</v>
      </c>
      <c r="J93" s="29">
        <v>1635</v>
      </c>
      <c r="K93" s="30">
        <v>20844</v>
      </c>
    </row>
    <row r="94" spans="1:11" x14ac:dyDescent="0.25">
      <c r="A94" s="57">
        <v>4</v>
      </c>
      <c r="B94" s="24">
        <v>41.916733557488008</v>
      </c>
      <c r="C94" s="24">
        <v>1.3597999907970368</v>
      </c>
      <c r="D94" s="24">
        <v>78.770952620387476</v>
      </c>
      <c r="E94" s="24">
        <v>56.026856010852356</v>
      </c>
      <c r="F94" s="24">
        <v>27.604806353323138</v>
      </c>
      <c r="G94" s="24">
        <v>17.420862868004921</v>
      </c>
      <c r="H94" s="38">
        <v>223.10001140085294</v>
      </c>
      <c r="J94" s="29">
        <v>1717</v>
      </c>
      <c r="K94" s="30">
        <v>22150</v>
      </c>
    </row>
    <row r="95" spans="1:11" x14ac:dyDescent="0.25">
      <c r="A95" s="57" t="s">
        <v>117</v>
      </c>
      <c r="B95" s="24">
        <v>43.236007669531269</v>
      </c>
      <c r="C95" s="24">
        <v>1.3942995277014885</v>
      </c>
      <c r="D95" s="24">
        <v>96.027553271982171</v>
      </c>
      <c r="E95" s="24">
        <v>60.605864790780359</v>
      </c>
      <c r="F95" s="24">
        <v>20.377041394817908</v>
      </c>
      <c r="G95" s="24">
        <v>16.485212771349762</v>
      </c>
      <c r="H95" s="38">
        <v>238.12597942616296</v>
      </c>
      <c r="J95" s="29">
        <v>1878</v>
      </c>
      <c r="K95" s="30">
        <v>25916</v>
      </c>
    </row>
    <row r="96" spans="1:11" x14ac:dyDescent="0.25">
      <c r="A96" s="57"/>
      <c r="B96" s="24"/>
      <c r="C96" s="24"/>
      <c r="D96" s="24"/>
      <c r="E96" s="24"/>
      <c r="F96" s="24"/>
      <c r="G96" s="24"/>
      <c r="H96" s="38"/>
      <c r="J96" s="29"/>
      <c r="K96" s="30"/>
    </row>
    <row r="97" spans="1:11" x14ac:dyDescent="0.25">
      <c r="A97" s="58" t="s">
        <v>118</v>
      </c>
      <c r="B97" s="38">
        <v>43.683192907083352</v>
      </c>
      <c r="C97" s="38">
        <v>1.2673712491341038</v>
      </c>
      <c r="D97" s="38">
        <v>69.713268562651351</v>
      </c>
      <c r="E97" s="38">
        <v>52.910517492110358</v>
      </c>
      <c r="F97" s="38">
        <v>34.774077343176081</v>
      </c>
      <c r="G97" s="38">
        <v>19.245866213432091</v>
      </c>
      <c r="H97" s="38">
        <v>221.59429376758735</v>
      </c>
      <c r="I97" s="59"/>
      <c r="J97" s="33">
        <v>7815</v>
      </c>
      <c r="K97" s="34">
        <v>98768</v>
      </c>
    </row>
    <row r="98" spans="1:11" x14ac:dyDescent="0.25">
      <c r="A98" s="60"/>
      <c r="B98" s="44"/>
      <c r="C98" s="44"/>
      <c r="D98" s="44"/>
      <c r="E98" s="44"/>
      <c r="F98" s="44"/>
      <c r="G98" s="44"/>
      <c r="J98" s="29"/>
      <c r="K98" s="30"/>
    </row>
    <row r="99" spans="1:11" x14ac:dyDescent="0.25">
      <c r="A99" s="25"/>
      <c r="B99" s="44"/>
      <c r="C99" s="44"/>
      <c r="D99" s="44"/>
      <c r="E99" s="44"/>
      <c r="F99" s="44"/>
      <c r="G99" s="44"/>
      <c r="J99" s="29"/>
      <c r="K99" s="30"/>
    </row>
    <row r="100" spans="1:11" x14ac:dyDescent="0.25">
      <c r="A100" s="23" t="s">
        <v>8</v>
      </c>
      <c r="B100" s="44"/>
      <c r="C100" s="44"/>
      <c r="D100" s="44"/>
      <c r="E100" s="44"/>
      <c r="F100" s="44"/>
      <c r="G100" s="44"/>
      <c r="J100" s="29"/>
      <c r="K100" s="30"/>
    </row>
    <row r="101" spans="1:11" x14ac:dyDescent="0.25">
      <c r="A101" s="25"/>
      <c r="B101" s="44"/>
      <c r="C101" s="44"/>
      <c r="D101" s="44"/>
      <c r="E101" s="44"/>
      <c r="F101" s="44"/>
      <c r="G101" s="44"/>
      <c r="J101" s="29"/>
      <c r="K101" s="30"/>
    </row>
    <row r="102" spans="1:11" x14ac:dyDescent="0.25">
      <c r="A102" s="57" t="s">
        <v>116</v>
      </c>
      <c r="B102" s="44">
        <v>79.23885634929664</v>
      </c>
      <c r="C102" s="44">
        <v>5.5845470814298013</v>
      </c>
      <c r="D102" s="44">
        <v>76.267126608636602</v>
      </c>
      <c r="E102" s="44">
        <v>55.809349390412152</v>
      </c>
      <c r="F102" s="44">
        <v>56.39882019847763</v>
      </c>
      <c r="G102" s="44">
        <v>31.440462819109168</v>
      </c>
      <c r="H102" s="28">
        <v>304.73916244736193</v>
      </c>
      <c r="J102" s="29">
        <v>19087</v>
      </c>
      <c r="K102" s="30">
        <v>330337</v>
      </c>
    </row>
    <row r="103" spans="1:11" x14ac:dyDescent="0.25">
      <c r="A103" s="57">
        <v>2</v>
      </c>
      <c r="B103" s="44">
        <v>77.527264584486744</v>
      </c>
      <c r="C103" s="44">
        <v>5.8489008969358993</v>
      </c>
      <c r="D103" s="44">
        <v>113.94705474800939</v>
      </c>
      <c r="E103" s="44">
        <v>70.469578422414671</v>
      </c>
      <c r="F103" s="44">
        <v>44.994464344870309</v>
      </c>
      <c r="G103" s="44">
        <v>38.520832144382169</v>
      </c>
      <c r="H103" s="28">
        <v>351.30809514109916</v>
      </c>
      <c r="J103" s="29">
        <v>18853</v>
      </c>
      <c r="K103" s="30">
        <v>355329</v>
      </c>
    </row>
    <row r="104" spans="1:11" x14ac:dyDescent="0.25">
      <c r="A104" s="57">
        <v>3</v>
      </c>
      <c r="B104" s="44">
        <v>68.77314757337426</v>
      </c>
      <c r="C104" s="44">
        <v>5.645729617125907</v>
      </c>
      <c r="D104" s="44">
        <v>143.19141629571976</v>
      </c>
      <c r="E104" s="44">
        <v>79.135004058393463</v>
      </c>
      <c r="F104" s="44">
        <v>26.514383897831429</v>
      </c>
      <c r="G104" s="44">
        <v>34.632416407238544</v>
      </c>
      <c r="H104" s="28">
        <v>357.89209784968335</v>
      </c>
      <c r="J104" s="29">
        <v>19491</v>
      </c>
      <c r="K104" s="30">
        <v>376342</v>
      </c>
    </row>
    <row r="105" spans="1:11" x14ac:dyDescent="0.25">
      <c r="A105" s="57">
        <v>4</v>
      </c>
      <c r="B105" s="44">
        <v>65.391288988349928</v>
      </c>
      <c r="C105" s="44">
        <v>5.9589378514523057</v>
      </c>
      <c r="D105" s="44">
        <v>162.04479804735774</v>
      </c>
      <c r="E105" s="44">
        <v>83.707960074449389</v>
      </c>
      <c r="F105" s="44">
        <v>20.459653112430182</v>
      </c>
      <c r="G105" s="44">
        <v>32.382876942197683</v>
      </c>
      <c r="H105" s="28">
        <v>369.94551501623727</v>
      </c>
      <c r="J105" s="29">
        <v>19943</v>
      </c>
      <c r="K105" s="30">
        <v>401823</v>
      </c>
    </row>
    <row r="106" spans="1:11" x14ac:dyDescent="0.25">
      <c r="A106" s="57" t="s">
        <v>117</v>
      </c>
      <c r="B106" s="44">
        <v>64.613835967525375</v>
      </c>
      <c r="C106" s="44">
        <v>5.9988514684784349</v>
      </c>
      <c r="D106" s="44">
        <v>180.05841316488949</v>
      </c>
      <c r="E106" s="44">
        <v>91.454136696193913</v>
      </c>
      <c r="F106" s="44">
        <v>15.362744980343901</v>
      </c>
      <c r="G106" s="44">
        <v>32.675966957835207</v>
      </c>
      <c r="H106" s="28">
        <v>390.16394923526633</v>
      </c>
      <c r="J106" s="29">
        <v>22094</v>
      </c>
      <c r="K106" s="30">
        <v>469956</v>
      </c>
    </row>
    <row r="107" spans="1:11" x14ac:dyDescent="0.25">
      <c r="A107" s="57"/>
      <c r="B107" s="44"/>
      <c r="C107" s="44"/>
      <c r="D107" s="44"/>
      <c r="E107" s="44"/>
      <c r="F107" s="44"/>
      <c r="G107" s="44"/>
      <c r="H107" s="28"/>
      <c r="J107" s="29"/>
      <c r="K107" s="30"/>
    </row>
    <row r="108" spans="1:11" ht="15.75" thickBot="1" x14ac:dyDescent="0.3">
      <c r="A108" s="61" t="s">
        <v>118</v>
      </c>
      <c r="B108" s="62">
        <v>71.04081311233962</v>
      </c>
      <c r="C108" s="62">
        <v>5.8095737611865763</v>
      </c>
      <c r="D108" s="62">
        <v>135.57846758073353</v>
      </c>
      <c r="E108" s="62">
        <v>76.278503405931289</v>
      </c>
      <c r="F108" s="62">
        <v>32.568755074614934</v>
      </c>
      <c r="G108" s="62">
        <v>33.899828613538901</v>
      </c>
      <c r="H108" s="62">
        <v>355.17594154834484</v>
      </c>
      <c r="I108" s="63"/>
      <c r="J108" s="42">
        <v>99468</v>
      </c>
      <c r="K108" s="43">
        <v>1933787</v>
      </c>
    </row>
    <row r="109" spans="1:11" x14ac:dyDescent="0.25">
      <c r="A109" s="58"/>
      <c r="B109" s="44"/>
      <c r="C109" s="44"/>
      <c r="D109" s="44"/>
      <c r="E109" s="44"/>
      <c r="F109" s="44"/>
      <c r="G109" s="44"/>
      <c r="H109" s="44"/>
      <c r="K109" s="64"/>
    </row>
    <row r="110" spans="1:11" x14ac:dyDescent="0.25">
      <c r="A110" s="54" t="s">
        <v>101</v>
      </c>
      <c r="B110" s="4"/>
      <c r="C110" s="4"/>
      <c r="D110" s="4"/>
      <c r="E110" s="4"/>
      <c r="F110" s="4"/>
      <c r="G110" s="4"/>
    </row>
    <row r="111" spans="1:11" x14ac:dyDescent="0.25">
      <c r="A111" s="4"/>
      <c r="B111" s="4"/>
      <c r="C111" s="4"/>
      <c r="D111" s="4"/>
      <c r="E111" s="4"/>
      <c r="F111" s="4"/>
      <c r="G111" s="4"/>
    </row>
    <row r="112" spans="1:11" x14ac:dyDescent="0.25">
      <c r="A112" s="4" t="s">
        <v>102</v>
      </c>
      <c r="B112" s="4"/>
      <c r="C112" s="4"/>
      <c r="D112" s="4"/>
      <c r="E112" s="4"/>
      <c r="F112" s="4"/>
      <c r="K112" s="55" t="s">
        <v>103</v>
      </c>
    </row>
    <row r="113" spans="1:7" x14ac:dyDescent="0.25">
      <c r="A113" s="4" t="s">
        <v>104</v>
      </c>
      <c r="B113" s="4"/>
      <c r="C113" s="4"/>
      <c r="D113" s="4"/>
      <c r="E113" s="4"/>
      <c r="F113" s="4"/>
      <c r="G113" s="4"/>
    </row>
  </sheetData>
  <mergeCells count="2">
    <mergeCell ref="B9:H9"/>
    <mergeCell ref="J9:K9"/>
  </mergeCells>
  <hyperlinks>
    <hyperlink ref="A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showGridLines="0" topLeftCell="C1" zoomScale="80" zoomScaleNormal="80" workbookViewId="0">
      <selection activeCell="D5" sqref="D5"/>
    </sheetView>
  </sheetViews>
  <sheetFormatPr defaultRowHeight="15" x14ac:dyDescent="0.25"/>
  <cols>
    <col min="1" max="1" width="7.140625" style="129" customWidth="1"/>
    <col min="2" max="2" width="22.28515625" style="129" customWidth="1"/>
    <col min="3" max="3" width="11.28515625" style="129" customWidth="1"/>
    <col min="4" max="4" width="12.42578125" style="129" bestFit="1" customWidth="1"/>
    <col min="5" max="6" width="11.28515625" style="129" bestFit="1" customWidth="1"/>
    <col min="7" max="7" width="13.42578125" style="129" bestFit="1" customWidth="1"/>
    <col min="8" max="8" width="11.28515625" style="129" bestFit="1" customWidth="1"/>
    <col min="9" max="9" width="4.85546875" style="129" customWidth="1"/>
    <col min="10" max="10" width="9.7109375" style="129" bestFit="1" customWidth="1"/>
    <col min="11" max="11" width="12.140625" style="129" bestFit="1" customWidth="1"/>
    <col min="12" max="13" width="11.28515625" style="129" bestFit="1" customWidth="1"/>
    <col min="14" max="14" width="11.7109375" style="129" bestFit="1" customWidth="1"/>
    <col min="15" max="15" width="11.28515625" style="129" bestFit="1" customWidth="1"/>
    <col min="16" max="16" width="9.140625" style="184" customWidth="1"/>
    <col min="17" max="17" width="7.5703125" style="129" customWidth="1"/>
    <col min="18" max="18" width="21.85546875" style="129" customWidth="1"/>
    <col min="19" max="19" width="11" style="171" bestFit="1" customWidth="1"/>
    <col min="20" max="20" width="13.7109375" style="171" bestFit="1" customWidth="1"/>
    <col min="21" max="22" width="11.28515625" style="171" bestFit="1" customWidth="1"/>
    <col min="23" max="23" width="13.7109375" style="171" bestFit="1" customWidth="1"/>
    <col min="24" max="24" width="11.28515625" style="171" bestFit="1" customWidth="1"/>
    <col min="25" max="25" width="4.28515625" style="171" customWidth="1"/>
    <col min="26" max="26" width="9.85546875" style="171" customWidth="1"/>
    <col min="27" max="27" width="11" style="171" bestFit="1" customWidth="1"/>
    <col min="28" max="29" width="11.28515625" style="171" bestFit="1" customWidth="1"/>
    <col min="30" max="30" width="13.7109375" style="171" bestFit="1" customWidth="1"/>
    <col min="31" max="31" width="11.28515625" style="171" bestFit="1" customWidth="1"/>
    <col min="32" max="32" width="9.7109375" style="185" bestFit="1" customWidth="1"/>
    <col min="33" max="33" width="11.42578125" style="186" bestFit="1" customWidth="1"/>
    <col min="34" max="16384" width="9.140625" style="186"/>
  </cols>
  <sheetData>
    <row r="1" spans="1:39" ht="15" customHeight="1" x14ac:dyDescent="0.25">
      <c r="A1" s="183" t="s">
        <v>555</v>
      </c>
      <c r="Q1" s="183" t="s">
        <v>556</v>
      </c>
      <c r="R1" s="183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</row>
    <row r="2" spans="1:39" ht="15" customHeight="1" x14ac:dyDescent="0.25">
      <c r="C2" s="272" t="s">
        <v>6</v>
      </c>
      <c r="D2" s="272"/>
      <c r="E2" s="272"/>
      <c r="F2" s="272"/>
      <c r="G2" s="272"/>
      <c r="H2" s="272"/>
      <c r="I2" s="187"/>
      <c r="J2" s="272" t="s">
        <v>7</v>
      </c>
      <c r="K2" s="272"/>
      <c r="L2" s="272"/>
      <c r="M2" s="272"/>
      <c r="N2" s="272"/>
      <c r="O2" s="272"/>
      <c r="S2" s="272" t="s">
        <v>6</v>
      </c>
      <c r="T2" s="272"/>
      <c r="U2" s="272"/>
      <c r="V2" s="272"/>
      <c r="W2" s="272"/>
      <c r="X2" s="272"/>
      <c r="Y2" s="187"/>
      <c r="Z2" s="272" t="s">
        <v>7</v>
      </c>
      <c r="AA2" s="272"/>
      <c r="AB2" s="272"/>
      <c r="AC2" s="272"/>
      <c r="AD2" s="272"/>
      <c r="AE2" s="272"/>
      <c r="AF2" s="186"/>
    </row>
    <row r="3" spans="1:39" ht="15" customHeight="1" x14ac:dyDescent="0.25">
      <c r="A3" s="183" t="s">
        <v>2</v>
      </c>
      <c r="C3" s="188" t="s">
        <v>134</v>
      </c>
      <c r="D3" s="188" t="s">
        <v>84</v>
      </c>
      <c r="E3" s="188" t="s">
        <v>196</v>
      </c>
      <c r="F3" s="188" t="s">
        <v>197</v>
      </c>
      <c r="G3" s="188" t="s">
        <v>198</v>
      </c>
      <c r="H3" s="188" t="s">
        <v>133</v>
      </c>
      <c r="I3" s="188"/>
      <c r="J3" s="188" t="s">
        <v>134</v>
      </c>
      <c r="K3" s="188" t="s">
        <v>84</v>
      </c>
      <c r="L3" s="188" t="s">
        <v>196</v>
      </c>
      <c r="M3" s="188" t="s">
        <v>197</v>
      </c>
      <c r="N3" s="188" t="s">
        <v>198</v>
      </c>
      <c r="O3" s="188" t="s">
        <v>133</v>
      </c>
      <c r="Q3" s="183" t="s">
        <v>2</v>
      </c>
      <c r="S3" s="188" t="s">
        <v>134</v>
      </c>
      <c r="T3" s="188" t="s">
        <v>84</v>
      </c>
      <c r="U3" s="188" t="s">
        <v>196</v>
      </c>
      <c r="V3" s="188" t="s">
        <v>197</v>
      </c>
      <c r="W3" s="188" t="s">
        <v>198</v>
      </c>
      <c r="X3" s="188" t="s">
        <v>133</v>
      </c>
      <c r="Y3" s="188"/>
      <c r="Z3" s="188" t="s">
        <v>134</v>
      </c>
      <c r="AA3" s="188" t="s">
        <v>84</v>
      </c>
      <c r="AB3" s="188" t="s">
        <v>196</v>
      </c>
      <c r="AC3" s="188" t="s">
        <v>197</v>
      </c>
      <c r="AD3" s="188" t="s">
        <v>198</v>
      </c>
      <c r="AE3" s="188" t="s">
        <v>133</v>
      </c>
      <c r="AF3" s="186"/>
    </row>
    <row r="4" spans="1:39" ht="15" customHeight="1" x14ac:dyDescent="0.25">
      <c r="A4" s="129" t="s">
        <v>1</v>
      </c>
      <c r="B4" s="129" t="s">
        <v>460</v>
      </c>
      <c r="C4" s="181">
        <v>40</v>
      </c>
      <c r="D4" s="181">
        <v>10</v>
      </c>
      <c r="E4" s="189">
        <v>113</v>
      </c>
      <c r="F4" s="189">
        <v>78</v>
      </c>
      <c r="G4" s="189">
        <v>45</v>
      </c>
      <c r="H4" s="189">
        <v>286</v>
      </c>
      <c r="I4" s="181"/>
      <c r="J4" s="181">
        <v>4</v>
      </c>
      <c r="K4" s="181">
        <v>5</v>
      </c>
      <c r="L4" s="189">
        <v>25</v>
      </c>
      <c r="M4" s="189">
        <v>11</v>
      </c>
      <c r="N4" s="189">
        <v>2</v>
      </c>
      <c r="O4" s="189">
        <v>47</v>
      </c>
      <c r="P4" s="190"/>
      <c r="Q4" s="129" t="s">
        <v>1</v>
      </c>
      <c r="R4" s="129" t="s">
        <v>460</v>
      </c>
      <c r="S4" s="171">
        <v>23</v>
      </c>
      <c r="T4" s="171">
        <v>13</v>
      </c>
      <c r="U4" s="172">
        <v>72</v>
      </c>
      <c r="V4" s="172">
        <v>64</v>
      </c>
      <c r="W4" s="172">
        <v>34</v>
      </c>
      <c r="X4" s="172">
        <v>206</v>
      </c>
      <c r="Z4" s="171">
        <v>4</v>
      </c>
      <c r="AA4" s="171">
        <v>3</v>
      </c>
      <c r="AB4" s="172">
        <v>26</v>
      </c>
      <c r="AC4" s="172">
        <v>10</v>
      </c>
      <c r="AD4" s="172">
        <v>4</v>
      </c>
      <c r="AE4" s="172">
        <v>47</v>
      </c>
      <c r="AF4" s="190"/>
      <c r="AG4" s="191"/>
      <c r="AL4" s="191"/>
      <c r="AM4" s="191"/>
    </row>
    <row r="5" spans="1:39" ht="15" customHeight="1" x14ac:dyDescent="0.25">
      <c r="A5" s="151"/>
      <c r="B5" s="151" t="s">
        <v>565</v>
      </c>
      <c r="C5" s="192">
        <v>64.076568752939309</v>
      </c>
      <c r="D5" s="192">
        <v>131.09734466352032</v>
      </c>
      <c r="E5" s="192">
        <v>173.1258156865951</v>
      </c>
      <c r="F5" s="192">
        <v>99.243528105906861</v>
      </c>
      <c r="G5" s="192">
        <v>38.162013848555041</v>
      </c>
      <c r="H5" s="192">
        <v>116.9339999057304</v>
      </c>
      <c r="I5" s="192"/>
      <c r="J5" s="192">
        <v>20.822212124176307</v>
      </c>
      <c r="K5" s="192">
        <v>20.686830119005602</v>
      </c>
      <c r="L5" s="192">
        <v>43.443450779647094</v>
      </c>
      <c r="M5" s="192">
        <v>24.941139995345257</v>
      </c>
      <c r="N5" s="192">
        <v>6.42567163013684</v>
      </c>
      <c r="O5" s="192">
        <v>29.15705722966867</v>
      </c>
      <c r="P5" s="190"/>
      <c r="Q5" s="151"/>
      <c r="R5" s="151" t="s">
        <v>565</v>
      </c>
      <c r="S5" s="193">
        <v>54.345724718120053</v>
      </c>
      <c r="T5" s="193">
        <v>115.55125027556083</v>
      </c>
      <c r="U5" s="193">
        <v>181.77466368614154</v>
      </c>
      <c r="V5" s="193">
        <v>136.31826476856014</v>
      </c>
      <c r="W5" s="193">
        <v>36.13501243090348</v>
      </c>
      <c r="X5" s="193">
        <v>126.25163868049373</v>
      </c>
      <c r="Y5" s="193"/>
      <c r="Z5" s="193">
        <v>16.074036970490138</v>
      </c>
      <c r="AA5" s="193">
        <v>24.682421042938248</v>
      </c>
      <c r="AB5" s="193">
        <v>53.312648930234616</v>
      </c>
      <c r="AC5" s="193">
        <v>34.193774248595481</v>
      </c>
      <c r="AD5" s="193">
        <v>3.7939192529418415</v>
      </c>
      <c r="AE5" s="193">
        <v>34.309747260415179</v>
      </c>
      <c r="AF5" s="190"/>
      <c r="AG5" s="194"/>
      <c r="AL5" s="191"/>
      <c r="AM5" s="191"/>
    </row>
    <row r="6" spans="1:39" ht="15" customHeight="1" x14ac:dyDescent="0.25">
      <c r="B6" s="129" t="s">
        <v>238</v>
      </c>
      <c r="C6" s="195">
        <v>1.0352151497281621</v>
      </c>
      <c r="D6" s="195">
        <v>0.53761185683684398</v>
      </c>
      <c r="E6" s="195">
        <v>5.4478857728495864</v>
      </c>
      <c r="F6" s="195">
        <v>1.6905450232497303</v>
      </c>
      <c r="G6" s="195">
        <v>0.28661309550658942</v>
      </c>
      <c r="H6" s="195">
        <v>8.9184732666041242</v>
      </c>
      <c r="I6" s="195"/>
      <c r="J6" s="195">
        <v>0.32094397864226437</v>
      </c>
      <c r="K6" s="195">
        <v>8.2454457022027638E-2</v>
      </c>
      <c r="L6" s="195">
        <v>1.3784155554928421</v>
      </c>
      <c r="M6" s="195">
        <v>0.43901968266026614</v>
      </c>
      <c r="N6" s="195">
        <v>6.6784980337976932E-2</v>
      </c>
      <c r="O6" s="195">
        <v>2.3070240458943641</v>
      </c>
      <c r="P6" s="196"/>
      <c r="R6" s="129" t="s">
        <v>238</v>
      </c>
      <c r="S6" s="195">
        <v>0.89250548977436006</v>
      </c>
      <c r="T6" s="195">
        <v>0.48355274793690234</v>
      </c>
      <c r="U6" s="195">
        <v>5.7927693521223782</v>
      </c>
      <c r="V6" s="195">
        <v>2.4444694840179428</v>
      </c>
      <c r="W6" s="195">
        <v>0.28678321351706987</v>
      </c>
      <c r="X6" s="195">
        <v>9.8910399480453535</v>
      </c>
      <c r="Y6" s="195"/>
      <c r="Z6" s="195">
        <v>0.25150531278542859</v>
      </c>
      <c r="AA6" s="195">
        <v>9.9096242806661669E-2</v>
      </c>
      <c r="AB6" s="195">
        <v>1.7122940589618074</v>
      </c>
      <c r="AC6" s="195">
        <v>0.63254697109092317</v>
      </c>
      <c r="AD6" s="195">
        <v>4.0295603365259093E-2</v>
      </c>
      <c r="AE6" s="195">
        <v>2.7756412612549686</v>
      </c>
      <c r="AF6" s="197"/>
      <c r="AG6" s="198"/>
      <c r="AH6" s="199"/>
      <c r="AL6" s="191"/>
      <c r="AM6" s="191"/>
    </row>
    <row r="7" spans="1:39" s="206" customFormat="1" ht="15" customHeight="1" x14ac:dyDescent="0.25">
      <c r="A7" s="200"/>
      <c r="B7" s="151" t="s">
        <v>148</v>
      </c>
      <c r="C7" s="201">
        <v>38.639310881900855</v>
      </c>
      <c r="D7" s="201">
        <v>18.600780233600446</v>
      </c>
      <c r="E7" s="201">
        <v>20.741991427785369</v>
      </c>
      <c r="F7" s="201">
        <v>46.138966384971404</v>
      </c>
      <c r="G7" s="201">
        <v>157.00608487711415</v>
      </c>
      <c r="H7" s="201">
        <v>32.068269024357335</v>
      </c>
      <c r="I7" s="201"/>
      <c r="J7" s="201">
        <v>12.463234290675205</v>
      </c>
      <c r="K7" s="201">
        <v>60.639535818715707</v>
      </c>
      <c r="L7" s="201">
        <v>18.136765723788891</v>
      </c>
      <c r="M7" s="201">
        <v>25.055824224884038</v>
      </c>
      <c r="N7" s="201">
        <v>29.946853167862812</v>
      </c>
      <c r="O7" s="201">
        <v>20.372566156665055</v>
      </c>
      <c r="P7" s="202"/>
      <c r="Q7" s="200"/>
      <c r="R7" s="151" t="s">
        <v>148</v>
      </c>
      <c r="S7" s="203">
        <v>25.770149610860965</v>
      </c>
      <c r="T7" s="203">
        <v>26.884347272278017</v>
      </c>
      <c r="U7" s="203">
        <v>12.429288242526065</v>
      </c>
      <c r="V7" s="204">
        <v>26.181549992108728</v>
      </c>
      <c r="W7" s="203">
        <v>118.5564509966559</v>
      </c>
      <c r="X7" s="203">
        <v>20.826930341203333</v>
      </c>
      <c r="Y7" s="203"/>
      <c r="Z7" s="203">
        <v>15.904236597230827</v>
      </c>
      <c r="AA7" s="203">
        <v>30.273599836202141</v>
      </c>
      <c r="AB7" s="203">
        <v>15.18430777933332</v>
      </c>
      <c r="AC7" s="203">
        <v>15.80910265486448</v>
      </c>
      <c r="AD7" s="203">
        <v>99.266412857552723</v>
      </c>
      <c r="AE7" s="204">
        <v>16.933023966775007</v>
      </c>
      <c r="AF7" s="205"/>
      <c r="AG7" s="205"/>
      <c r="AL7" s="205"/>
      <c r="AM7" s="205"/>
    </row>
    <row r="8" spans="1:39" ht="15" customHeight="1" x14ac:dyDescent="0.25">
      <c r="B8" s="129" t="s">
        <v>3</v>
      </c>
      <c r="C8" s="181" t="s">
        <v>199</v>
      </c>
      <c r="D8" s="181" t="s">
        <v>200</v>
      </c>
      <c r="E8" s="181" t="s">
        <v>205</v>
      </c>
      <c r="F8" s="181" t="s">
        <v>206</v>
      </c>
      <c r="G8" s="181" t="s">
        <v>207</v>
      </c>
      <c r="H8" s="181" t="s">
        <v>208</v>
      </c>
      <c r="I8" s="181"/>
      <c r="J8" s="181" t="s">
        <v>201</v>
      </c>
      <c r="K8" s="181" t="s">
        <v>202</v>
      </c>
      <c r="L8" s="181" t="s">
        <v>209</v>
      </c>
      <c r="M8" s="181" t="s">
        <v>210</v>
      </c>
      <c r="N8" s="181" t="s">
        <v>211</v>
      </c>
      <c r="O8" s="181" t="s">
        <v>212</v>
      </c>
      <c r="P8" s="196"/>
      <c r="R8" s="129" t="s">
        <v>3</v>
      </c>
      <c r="S8" s="181" t="s">
        <v>203</v>
      </c>
      <c r="T8" s="181" t="s">
        <v>204</v>
      </c>
      <c r="U8" s="181" t="s">
        <v>213</v>
      </c>
      <c r="V8" s="207" t="s">
        <v>214</v>
      </c>
      <c r="W8" s="181" t="s">
        <v>215</v>
      </c>
      <c r="X8" s="181" t="s">
        <v>216</v>
      </c>
      <c r="Y8" s="181"/>
      <c r="Z8" s="181" t="s">
        <v>242</v>
      </c>
      <c r="AA8" s="181" t="s">
        <v>243</v>
      </c>
      <c r="AB8" s="181" t="s">
        <v>217</v>
      </c>
      <c r="AC8" s="181" t="s">
        <v>218</v>
      </c>
      <c r="AD8" s="181" t="s">
        <v>219</v>
      </c>
      <c r="AE8" s="207" t="s">
        <v>220</v>
      </c>
      <c r="AF8" s="197"/>
    </row>
    <row r="9" spans="1:39" ht="15" customHeight="1" x14ac:dyDescent="0.2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96"/>
      <c r="R9" s="170" t="s">
        <v>566</v>
      </c>
      <c r="S9" s="173">
        <f>S7/C7</f>
        <v>0.66694123219811441</v>
      </c>
      <c r="T9" s="173">
        <f t="shared" ref="T9:X9" si="0">T7/D7</f>
        <v>1.4453343856895926</v>
      </c>
      <c r="U9" s="173">
        <f t="shared" si="0"/>
        <v>0.59923312020446362</v>
      </c>
      <c r="V9" s="208">
        <f t="shared" si="0"/>
        <v>0.56744985948876181</v>
      </c>
      <c r="W9" s="173">
        <f t="shared" si="0"/>
        <v>0.75510736472059603</v>
      </c>
      <c r="X9" s="173">
        <f t="shared" si="0"/>
        <v>0.64945601913793083</v>
      </c>
      <c r="Y9" s="173"/>
      <c r="Z9" s="173">
        <f t="shared" ref="Z9" si="1">Z7/J7</f>
        <v>1.2760922426957926</v>
      </c>
      <c r="AA9" s="173">
        <f t="shared" ref="AA9" si="2">AA7/K7</f>
        <v>0.4992386473192385</v>
      </c>
      <c r="AB9" s="173">
        <f t="shared" ref="AB9" si="3">AB7/L7</f>
        <v>0.83721144169696082</v>
      </c>
      <c r="AC9" s="173">
        <f t="shared" ref="AC9" si="4">AC7/M7</f>
        <v>0.63095520278928874</v>
      </c>
      <c r="AD9" s="173">
        <f t="shared" ref="AD9" si="5">AD7/N7</f>
        <v>3.3147527154565792</v>
      </c>
      <c r="AE9" s="208">
        <f t="shared" ref="AE9" si="6">AE7/O7</f>
        <v>0.83116794597990429</v>
      </c>
      <c r="AF9" s="197"/>
    </row>
    <row r="10" spans="1:39" ht="15" customHeight="1" x14ac:dyDescent="0.2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96"/>
      <c r="R10" s="170" t="s">
        <v>3</v>
      </c>
      <c r="S10" s="174" t="s">
        <v>568</v>
      </c>
      <c r="T10" s="174" t="s">
        <v>569</v>
      </c>
      <c r="U10" s="174" t="s">
        <v>570</v>
      </c>
      <c r="V10" s="207" t="s">
        <v>571</v>
      </c>
      <c r="W10" s="174" t="s">
        <v>572</v>
      </c>
      <c r="X10" s="174" t="s">
        <v>573</v>
      </c>
      <c r="Y10" s="174"/>
      <c r="Z10" s="174" t="s">
        <v>574</v>
      </c>
      <c r="AA10" s="174" t="s">
        <v>575</v>
      </c>
      <c r="AB10" s="174" t="s">
        <v>576</v>
      </c>
      <c r="AC10" s="174" t="s">
        <v>577</v>
      </c>
      <c r="AD10" s="174" t="s">
        <v>578</v>
      </c>
      <c r="AE10" s="207" t="s">
        <v>579</v>
      </c>
      <c r="AF10" s="197"/>
    </row>
    <row r="11" spans="1:39" ht="15" customHeight="1" x14ac:dyDescent="0.25"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6"/>
    </row>
    <row r="12" spans="1:39" ht="15" customHeight="1" x14ac:dyDescent="0.2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6"/>
    </row>
    <row r="13" spans="1:39" ht="15" customHeight="1" x14ac:dyDescent="0.25">
      <c r="A13" s="184" t="s">
        <v>4</v>
      </c>
      <c r="B13" s="184" t="s">
        <v>460</v>
      </c>
      <c r="C13" s="177">
        <v>7</v>
      </c>
      <c r="D13" s="177">
        <v>277</v>
      </c>
      <c r="E13" s="209">
        <v>849</v>
      </c>
      <c r="F13" s="209">
        <v>253</v>
      </c>
      <c r="G13" s="209">
        <v>180</v>
      </c>
      <c r="H13" s="209">
        <v>1566</v>
      </c>
      <c r="I13" s="177"/>
      <c r="J13" s="177">
        <v>0</v>
      </c>
      <c r="K13" s="177">
        <v>75</v>
      </c>
      <c r="L13" s="209">
        <v>244</v>
      </c>
      <c r="M13" s="209">
        <v>99</v>
      </c>
      <c r="N13" s="209">
        <v>85</v>
      </c>
      <c r="O13" s="209">
        <v>503</v>
      </c>
      <c r="P13" s="190"/>
      <c r="Q13" s="184" t="s">
        <v>4</v>
      </c>
      <c r="R13" s="184" t="s">
        <v>460</v>
      </c>
      <c r="S13" s="210">
        <v>4</v>
      </c>
      <c r="T13" s="210">
        <v>157</v>
      </c>
      <c r="U13" s="196">
        <v>543</v>
      </c>
      <c r="V13" s="196">
        <v>185</v>
      </c>
      <c r="W13" s="196">
        <v>216</v>
      </c>
      <c r="X13" s="196">
        <v>1105</v>
      </c>
      <c r="Y13" s="210"/>
      <c r="Z13" s="210">
        <v>0</v>
      </c>
      <c r="AA13" s="210">
        <v>43</v>
      </c>
      <c r="AB13" s="196">
        <v>163</v>
      </c>
      <c r="AC13" s="196">
        <v>87</v>
      </c>
      <c r="AD13" s="196">
        <v>56</v>
      </c>
      <c r="AE13" s="196">
        <v>349</v>
      </c>
      <c r="AF13" s="190"/>
    </row>
    <row r="14" spans="1:39" ht="15" customHeight="1" x14ac:dyDescent="0.25">
      <c r="A14" s="151"/>
      <c r="B14" s="151" t="s">
        <v>565</v>
      </c>
      <c r="C14" s="211">
        <v>0.95412078789174182</v>
      </c>
      <c r="D14" s="212">
        <v>3007.0531371854368</v>
      </c>
      <c r="E14" s="212">
        <v>10434.288821562508</v>
      </c>
      <c r="F14" s="212">
        <v>10987.894962001952</v>
      </c>
      <c r="G14" s="212">
        <v>5062.8031612663635</v>
      </c>
      <c r="H14" s="212">
        <v>7349.5536907663509</v>
      </c>
      <c r="I14" s="192"/>
      <c r="J14" s="211">
        <v>0.49037696907274536</v>
      </c>
      <c r="K14" s="212">
        <v>2746.8086653764103</v>
      </c>
      <c r="L14" s="212">
        <v>6408.7540189496412</v>
      </c>
      <c r="M14" s="212">
        <v>4553.5138573413878</v>
      </c>
      <c r="N14" s="212">
        <v>1216.1634185122077</v>
      </c>
      <c r="O14" s="212">
        <v>3894.8500071859685</v>
      </c>
      <c r="P14" s="190"/>
      <c r="Q14" s="151"/>
      <c r="R14" s="151" t="s">
        <v>565</v>
      </c>
      <c r="S14" s="213">
        <v>3.132380659448128</v>
      </c>
      <c r="T14" s="214">
        <v>2346.9238562976789</v>
      </c>
      <c r="U14" s="214">
        <v>9720.7043709493464</v>
      </c>
      <c r="V14" s="214">
        <v>10891.050262992605</v>
      </c>
      <c r="W14" s="214">
        <v>5108.1715692441076</v>
      </c>
      <c r="X14" s="214">
        <v>6992.8962037408428</v>
      </c>
      <c r="Y14" s="214"/>
      <c r="Z14" s="215">
        <v>0.321686833975251</v>
      </c>
      <c r="AA14" s="214">
        <v>2209.0090522672913</v>
      </c>
      <c r="AB14" s="214">
        <v>6165.5448845257943</v>
      </c>
      <c r="AC14" s="214">
        <v>4828.5289142224365</v>
      </c>
      <c r="AD14" s="214">
        <v>1380.7427794572911</v>
      </c>
      <c r="AE14" s="214">
        <v>3864.003027273423</v>
      </c>
      <c r="AF14" s="190"/>
      <c r="AG14" s="194"/>
    </row>
    <row r="15" spans="1:39" ht="15" customHeight="1" x14ac:dyDescent="0.25">
      <c r="B15" s="129" t="s">
        <v>238</v>
      </c>
      <c r="C15" s="195">
        <v>1.5414687670066495E-2</v>
      </c>
      <c r="D15" s="195">
        <v>12.33150392815827</v>
      </c>
      <c r="E15" s="195">
        <v>328.34394683054353</v>
      </c>
      <c r="F15" s="195">
        <v>187.17120903017948</v>
      </c>
      <c r="G15" s="195">
        <v>38.023823683666571</v>
      </c>
      <c r="H15" s="195">
        <v>560.54524916118282</v>
      </c>
      <c r="I15" s="195"/>
      <c r="J15" s="195">
        <v>7.5584445375045549E-3</v>
      </c>
      <c r="K15" s="195">
        <v>10.948348091229908</v>
      </c>
      <c r="L15" s="195">
        <v>203.34310632584643</v>
      </c>
      <c r="M15" s="195">
        <v>80.15199822511029</v>
      </c>
      <c r="N15" s="195">
        <v>12.640149492260145</v>
      </c>
      <c r="O15" s="195">
        <v>308.17625218318278</v>
      </c>
      <c r="R15" s="129" t="s">
        <v>238</v>
      </c>
      <c r="S15" s="216">
        <v>5.1442260621622507E-2</v>
      </c>
      <c r="T15" s="216">
        <v>9.821282566870142</v>
      </c>
      <c r="U15" s="216">
        <v>309.77803627409747</v>
      </c>
      <c r="V15" s="216">
        <v>195.29914103580339</v>
      </c>
      <c r="W15" s="216">
        <v>40.54067673632543</v>
      </c>
      <c r="X15" s="216">
        <v>547.85043922302691</v>
      </c>
      <c r="Y15" s="216"/>
      <c r="Z15" s="216">
        <v>5.0333309514238806E-3</v>
      </c>
      <c r="AA15" s="216">
        <v>8.8688422025043874</v>
      </c>
      <c r="AB15" s="216">
        <v>198.02478563485295</v>
      </c>
      <c r="AC15" s="216">
        <v>89.32243973160702</v>
      </c>
      <c r="AD15" s="216">
        <v>14.665009896379395</v>
      </c>
      <c r="AE15" s="216">
        <v>312.59589744889416</v>
      </c>
      <c r="AF15" s="186"/>
      <c r="AG15" s="198"/>
      <c r="AH15" s="199"/>
    </row>
    <row r="16" spans="1:39" s="206" customFormat="1" ht="15" customHeight="1" x14ac:dyDescent="0.25">
      <c r="A16" s="217"/>
      <c r="B16" s="218" t="s">
        <v>148</v>
      </c>
      <c r="C16" s="219" t="s">
        <v>9</v>
      </c>
      <c r="D16" s="220">
        <v>22.462791368657527</v>
      </c>
      <c r="E16" s="220">
        <v>2.5857032182114938</v>
      </c>
      <c r="F16" s="220">
        <v>1.3517036156944753</v>
      </c>
      <c r="G16" s="220">
        <v>4.7338742546641983</v>
      </c>
      <c r="H16" s="220">
        <v>2.7937084514468915</v>
      </c>
      <c r="I16" s="220"/>
      <c r="J16" s="219" t="s">
        <v>9</v>
      </c>
      <c r="K16" s="220">
        <v>6.8503485069202528</v>
      </c>
      <c r="L16" s="220">
        <v>1.199942326094906</v>
      </c>
      <c r="M16" s="220">
        <v>1.2351532362543762</v>
      </c>
      <c r="N16" s="220">
        <v>6.7246040129547087</v>
      </c>
      <c r="O16" s="220">
        <v>1.6321828707976245</v>
      </c>
      <c r="P16" s="221"/>
      <c r="Q16" s="217"/>
      <c r="R16" s="218" t="s">
        <v>148</v>
      </c>
      <c r="S16" s="222" t="s">
        <v>9</v>
      </c>
      <c r="T16" s="204">
        <v>15.985692187454591</v>
      </c>
      <c r="U16" s="223">
        <v>1.7528679777656777</v>
      </c>
      <c r="V16" s="223">
        <v>0.94726479091930427</v>
      </c>
      <c r="W16" s="223">
        <v>5.3279821006652996</v>
      </c>
      <c r="X16" s="223">
        <v>2.0169738324334183</v>
      </c>
      <c r="Y16" s="223"/>
      <c r="Z16" s="219" t="s">
        <v>9</v>
      </c>
      <c r="AA16" s="223">
        <v>4.8484344425315911</v>
      </c>
      <c r="AB16" s="223">
        <v>0.82312928392995843</v>
      </c>
      <c r="AC16" s="223">
        <v>0.97399936971509726</v>
      </c>
      <c r="AD16" s="223">
        <v>3.8186131748759125</v>
      </c>
      <c r="AE16" s="223">
        <v>1.1164573906701942</v>
      </c>
    </row>
    <row r="17" spans="1:37" ht="15" customHeight="1" x14ac:dyDescent="0.25">
      <c r="A17" s="184"/>
      <c r="B17" s="184" t="s">
        <v>3</v>
      </c>
      <c r="C17" s="224" t="s">
        <v>9</v>
      </c>
      <c r="D17" s="177" t="s">
        <v>478</v>
      </c>
      <c r="E17" s="177" t="s">
        <v>479</v>
      </c>
      <c r="F17" s="177" t="s">
        <v>480</v>
      </c>
      <c r="G17" s="177" t="s">
        <v>481</v>
      </c>
      <c r="H17" s="177" t="s">
        <v>482</v>
      </c>
      <c r="I17" s="177"/>
      <c r="J17" s="224" t="s">
        <v>9</v>
      </c>
      <c r="K17" s="177" t="s">
        <v>483</v>
      </c>
      <c r="L17" s="177" t="s">
        <v>484</v>
      </c>
      <c r="M17" s="177" t="s">
        <v>485</v>
      </c>
      <c r="N17" s="177" t="s">
        <v>486</v>
      </c>
      <c r="O17" s="177" t="s">
        <v>487</v>
      </c>
      <c r="Q17" s="184"/>
      <c r="R17" s="184" t="s">
        <v>3</v>
      </c>
      <c r="S17" s="225" t="s">
        <v>9</v>
      </c>
      <c r="T17" s="207" t="s">
        <v>488</v>
      </c>
      <c r="U17" s="177" t="s">
        <v>489</v>
      </c>
      <c r="V17" s="177" t="s">
        <v>490</v>
      </c>
      <c r="W17" s="177" t="s">
        <v>491</v>
      </c>
      <c r="X17" s="177" t="s">
        <v>492</v>
      </c>
      <c r="Y17" s="177"/>
      <c r="Z17" s="224" t="s">
        <v>9</v>
      </c>
      <c r="AA17" s="177" t="s">
        <v>493</v>
      </c>
      <c r="AB17" s="177" t="s">
        <v>494</v>
      </c>
      <c r="AC17" s="177" t="s">
        <v>495</v>
      </c>
      <c r="AD17" s="177" t="s">
        <v>496</v>
      </c>
      <c r="AE17" s="177" t="s">
        <v>497</v>
      </c>
      <c r="AF17" s="186"/>
    </row>
    <row r="18" spans="1:37" ht="15" customHeight="1" x14ac:dyDescent="0.25">
      <c r="A18" s="184"/>
      <c r="B18" s="184"/>
      <c r="C18" s="224"/>
      <c r="D18" s="177"/>
      <c r="E18" s="177"/>
      <c r="F18" s="177"/>
      <c r="G18" s="177"/>
      <c r="H18" s="177"/>
      <c r="I18" s="177"/>
      <c r="J18" s="224"/>
      <c r="K18" s="177"/>
      <c r="L18" s="177"/>
      <c r="M18" s="177"/>
      <c r="N18" s="177"/>
      <c r="O18" s="177"/>
      <c r="Q18" s="184"/>
      <c r="R18" s="170" t="s">
        <v>566</v>
      </c>
      <c r="S18" s="173" t="s">
        <v>9</v>
      </c>
      <c r="T18" s="208">
        <f t="shared" ref="T18" si="7">T16/D16</f>
        <v>0.71165207943655329</v>
      </c>
      <c r="U18" s="173">
        <f t="shared" ref="U18" si="8">U16/E16</f>
        <v>0.6779076443962968</v>
      </c>
      <c r="V18" s="173">
        <f t="shared" ref="V18" si="9">V16/F16</f>
        <v>0.70079326556555865</v>
      </c>
      <c r="W18" s="173">
        <f t="shared" ref="W18" si="10">W16/G16</f>
        <v>1.1255013999190489</v>
      </c>
      <c r="X18" s="173">
        <f t="shared" ref="X18" si="11">X16/H16</f>
        <v>0.72197005073625564</v>
      </c>
      <c r="Y18" s="173"/>
      <c r="Z18" s="173" t="s">
        <v>9</v>
      </c>
      <c r="AA18" s="173">
        <f t="shared" ref="AA18" si="12">AA16/K16</f>
        <v>0.70776463965792114</v>
      </c>
      <c r="AB18" s="173">
        <f t="shared" ref="AB18" si="13">AB16/L16</f>
        <v>0.68597403894298115</v>
      </c>
      <c r="AC18" s="173">
        <f t="shared" ref="AC18" si="14">AC16/M16</f>
        <v>0.78856561366326283</v>
      </c>
      <c r="AD18" s="173">
        <f t="shared" ref="AD18" si="15">AD16/N16</f>
        <v>0.56785695745347842</v>
      </c>
      <c r="AE18" s="173">
        <f t="shared" ref="AE18" si="16">AE16/O16</f>
        <v>0.68402714588261637</v>
      </c>
      <c r="AF18" s="186"/>
    </row>
    <row r="19" spans="1:37" ht="15" customHeight="1" x14ac:dyDescent="0.25">
      <c r="A19" s="184"/>
      <c r="B19" s="184"/>
      <c r="C19" s="224"/>
      <c r="D19" s="177"/>
      <c r="E19" s="177"/>
      <c r="F19" s="177"/>
      <c r="G19" s="177"/>
      <c r="H19" s="177"/>
      <c r="I19" s="177"/>
      <c r="J19" s="224"/>
      <c r="K19" s="177"/>
      <c r="L19" s="177"/>
      <c r="M19" s="177"/>
      <c r="N19" s="177"/>
      <c r="O19" s="177"/>
      <c r="Q19" s="184"/>
      <c r="R19" s="170" t="s">
        <v>3</v>
      </c>
      <c r="S19" s="174" t="s">
        <v>9</v>
      </c>
      <c r="T19" s="207" t="s">
        <v>592</v>
      </c>
      <c r="U19" s="174" t="s">
        <v>593</v>
      </c>
      <c r="V19" s="174" t="s">
        <v>594</v>
      </c>
      <c r="W19" s="174" t="s">
        <v>595</v>
      </c>
      <c r="X19" s="174" t="s">
        <v>596</v>
      </c>
      <c r="Y19" s="174"/>
      <c r="Z19" s="174" t="s">
        <v>9</v>
      </c>
      <c r="AA19" s="174" t="s">
        <v>597</v>
      </c>
      <c r="AB19" s="174" t="s">
        <v>598</v>
      </c>
      <c r="AC19" s="174" t="s">
        <v>599</v>
      </c>
      <c r="AD19" s="174" t="s">
        <v>600</v>
      </c>
      <c r="AE19" s="174" t="s">
        <v>601</v>
      </c>
      <c r="AF19" s="186"/>
    </row>
    <row r="20" spans="1:37" ht="15" customHeight="1" x14ac:dyDescent="0.25"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6"/>
    </row>
    <row r="21" spans="1:37" ht="15" customHeight="1" x14ac:dyDescent="0.25">
      <c r="A21" s="129" t="s">
        <v>5</v>
      </c>
      <c r="B21" s="129" t="s">
        <v>460</v>
      </c>
      <c r="C21" s="189">
        <v>96</v>
      </c>
      <c r="D21" s="189">
        <v>69</v>
      </c>
      <c r="E21" s="189">
        <v>358</v>
      </c>
      <c r="F21" s="189">
        <v>261</v>
      </c>
      <c r="G21" s="189">
        <v>414</v>
      </c>
      <c r="H21" s="189">
        <v>1198</v>
      </c>
      <c r="I21" s="181"/>
      <c r="J21" s="189">
        <v>64</v>
      </c>
      <c r="K21" s="189">
        <v>21</v>
      </c>
      <c r="L21" s="189">
        <v>116</v>
      </c>
      <c r="M21" s="189">
        <v>80</v>
      </c>
      <c r="N21" s="189">
        <v>366</v>
      </c>
      <c r="O21" s="189">
        <v>647</v>
      </c>
      <c r="P21" s="190"/>
      <c r="Q21" s="129" t="s">
        <v>5</v>
      </c>
      <c r="R21" s="129" t="s">
        <v>460</v>
      </c>
      <c r="S21" s="171">
        <v>48</v>
      </c>
      <c r="T21" s="171">
        <v>35</v>
      </c>
      <c r="U21" s="172">
        <v>254</v>
      </c>
      <c r="V21" s="172">
        <v>214</v>
      </c>
      <c r="W21" s="172">
        <v>295</v>
      </c>
      <c r="X21" s="172">
        <v>846</v>
      </c>
      <c r="Z21" s="171">
        <v>23</v>
      </c>
      <c r="AA21" s="171">
        <v>17</v>
      </c>
      <c r="AB21" s="172">
        <v>67</v>
      </c>
      <c r="AC21" s="172">
        <v>69</v>
      </c>
      <c r="AD21" s="172">
        <v>266</v>
      </c>
      <c r="AE21" s="172">
        <v>442</v>
      </c>
      <c r="AF21" s="190"/>
    </row>
    <row r="22" spans="1:37" ht="15" customHeight="1" x14ac:dyDescent="0.25">
      <c r="A22" s="151"/>
      <c r="B22" s="151" t="s">
        <v>565</v>
      </c>
      <c r="C22" s="212">
        <v>356.25236342584776</v>
      </c>
      <c r="D22" s="212">
        <v>386.83848753433853</v>
      </c>
      <c r="E22" s="212">
        <v>292.14304378058341</v>
      </c>
      <c r="F22" s="212">
        <v>291.61043087536365</v>
      </c>
      <c r="G22" s="212">
        <v>229.09374287476911</v>
      </c>
      <c r="H22" s="212">
        <v>305.83935996587417</v>
      </c>
      <c r="I22" s="139"/>
      <c r="J22" s="212">
        <v>366.00887562887482</v>
      </c>
      <c r="K22" s="212">
        <v>363.28505227382209</v>
      </c>
      <c r="L22" s="212">
        <v>358.96325166141094</v>
      </c>
      <c r="M22" s="212">
        <v>281.89978264062614</v>
      </c>
      <c r="N22" s="212">
        <v>177.08839655594457</v>
      </c>
      <c r="O22" s="212">
        <v>320.15064959851128</v>
      </c>
      <c r="P22" s="190"/>
      <c r="Q22" s="151"/>
      <c r="R22" s="151" t="s">
        <v>565</v>
      </c>
      <c r="S22" s="193">
        <v>318.07061533885371</v>
      </c>
      <c r="T22" s="193">
        <v>359.97740124358899</v>
      </c>
      <c r="U22" s="193">
        <v>301.99754875738773</v>
      </c>
      <c r="V22" s="193">
        <v>275.2055951850536</v>
      </c>
      <c r="W22" s="193">
        <v>204.74742266297983</v>
      </c>
      <c r="X22" s="193">
        <v>294.00565612783151</v>
      </c>
      <c r="Y22" s="193"/>
      <c r="Z22" s="193">
        <v>326.28458701385307</v>
      </c>
      <c r="AA22" s="193">
        <v>381.12185646040683</v>
      </c>
      <c r="AB22" s="193">
        <v>336.89613010499477</v>
      </c>
      <c r="AC22" s="193">
        <v>277.9776674897102</v>
      </c>
      <c r="AD22" s="193">
        <v>151.1756548375578</v>
      </c>
      <c r="AE22" s="193">
        <v>301.27905918311808</v>
      </c>
      <c r="AF22" s="190"/>
      <c r="AG22" s="194"/>
    </row>
    <row r="23" spans="1:37" ht="15" customHeight="1" x14ac:dyDescent="0.25">
      <c r="B23" s="129" t="s">
        <v>238</v>
      </c>
      <c r="C23" s="195">
        <v>5.7555804082905615</v>
      </c>
      <c r="D23" s="195">
        <v>1.5863704799900675</v>
      </c>
      <c r="E23" s="195">
        <v>9.1930941987899413</v>
      </c>
      <c r="F23" s="195">
        <v>4.9673824787645158</v>
      </c>
      <c r="G23" s="195">
        <v>1.7205922902052093</v>
      </c>
      <c r="H23" s="195">
        <v>23.326151144491007</v>
      </c>
      <c r="I23" s="195"/>
      <c r="J23" s="195">
        <v>5.6414920788518117</v>
      </c>
      <c r="K23" s="195">
        <v>1.4479971826102478</v>
      </c>
      <c r="L23" s="195">
        <v>11.389531012398093</v>
      </c>
      <c r="M23" s="195">
        <v>4.9620648109903085</v>
      </c>
      <c r="N23" s="195">
        <v>1.8405616973335372</v>
      </c>
      <c r="O23" s="195">
        <v>25.331611524255994</v>
      </c>
      <c r="R23" s="129" t="s">
        <v>238</v>
      </c>
      <c r="S23" s="195">
        <v>5.223589745067545</v>
      </c>
      <c r="T23" s="195">
        <v>1.5064143499219054</v>
      </c>
      <c r="U23" s="195">
        <v>9.6240153021460575</v>
      </c>
      <c r="V23" s="195">
        <v>4.935007648483615</v>
      </c>
      <c r="W23" s="195">
        <v>1.624964816129689</v>
      </c>
      <c r="X23" s="195">
        <v>23.033536198853039</v>
      </c>
      <c r="Y23" s="195"/>
      <c r="Z23" s="195">
        <v>5.1052705219379151</v>
      </c>
      <c r="AA23" s="195">
        <v>1.530147466531921</v>
      </c>
      <c r="AB23" s="195">
        <v>10.82041979982832</v>
      </c>
      <c r="AC23" s="195">
        <v>5.1422791272817276</v>
      </c>
      <c r="AD23" s="195">
        <v>1.6056520499464948</v>
      </c>
      <c r="AE23" s="195">
        <v>24.373324043268425</v>
      </c>
      <c r="AF23" s="186"/>
      <c r="AG23" s="198"/>
      <c r="AH23" s="199"/>
    </row>
    <row r="24" spans="1:37" s="206" customFormat="1" ht="15" customHeight="1" x14ac:dyDescent="0.25">
      <c r="A24" s="200"/>
      <c r="B24" s="151" t="s">
        <v>148</v>
      </c>
      <c r="C24" s="201">
        <v>16.67946465689505</v>
      </c>
      <c r="D24" s="201">
        <v>43.495514364609214</v>
      </c>
      <c r="E24" s="201">
        <v>38.942274740002382</v>
      </c>
      <c r="F24" s="201">
        <v>52.542762937174864</v>
      </c>
      <c r="G24" s="201">
        <v>240.61481755833256</v>
      </c>
      <c r="H24" s="201">
        <v>51.358665755834927</v>
      </c>
      <c r="I24" s="201"/>
      <c r="J24" s="201">
        <v>11.344516504758728</v>
      </c>
      <c r="K24" s="201">
        <v>14.502790649180769</v>
      </c>
      <c r="L24" s="201">
        <v>10.184791619051568</v>
      </c>
      <c r="M24" s="201">
        <v>16.122320656274123</v>
      </c>
      <c r="N24" s="201">
        <v>198.85233976683983</v>
      </c>
      <c r="O24" s="201">
        <v>25.541209621838412</v>
      </c>
      <c r="P24" s="221"/>
      <c r="Q24" s="200"/>
      <c r="R24" s="151" t="s">
        <v>148</v>
      </c>
      <c r="S24" s="203">
        <v>9.1890830525740927</v>
      </c>
      <c r="T24" s="203">
        <v>23.233979417292758</v>
      </c>
      <c r="U24" s="203">
        <v>26.392310488467384</v>
      </c>
      <c r="V24" s="203">
        <v>43.363661263170684</v>
      </c>
      <c r="W24" s="203">
        <v>181.54239222399013</v>
      </c>
      <c r="X24" s="203">
        <v>36.729054223212444</v>
      </c>
      <c r="Y24" s="203"/>
      <c r="Z24" s="203">
        <v>4.5051481407628531</v>
      </c>
      <c r="AA24" s="203">
        <v>11.110040288162878</v>
      </c>
      <c r="AB24" s="203">
        <v>6.1919963586868452</v>
      </c>
      <c r="AC24" s="203">
        <v>13.41817476105663</v>
      </c>
      <c r="AD24" s="203">
        <v>165.66478397910927</v>
      </c>
      <c r="AE24" s="203">
        <v>18.134580216278472</v>
      </c>
      <c r="AG24" s="198"/>
      <c r="AH24" s="199"/>
    </row>
    <row r="25" spans="1:37" ht="15" customHeight="1" x14ac:dyDescent="0.25">
      <c r="B25" s="129" t="s">
        <v>3</v>
      </c>
      <c r="C25" s="181" t="s">
        <v>247</v>
      </c>
      <c r="D25" s="181" t="s">
        <v>277</v>
      </c>
      <c r="E25" s="181" t="s">
        <v>278</v>
      </c>
      <c r="F25" s="181" t="s">
        <v>248</v>
      </c>
      <c r="G25" s="181" t="s">
        <v>249</v>
      </c>
      <c r="H25" s="181" t="s">
        <v>250</v>
      </c>
      <c r="I25" s="181"/>
      <c r="J25" s="181" t="s">
        <v>251</v>
      </c>
      <c r="K25" s="181" t="s">
        <v>279</v>
      </c>
      <c r="L25" s="181" t="s">
        <v>252</v>
      </c>
      <c r="M25" s="181" t="s">
        <v>253</v>
      </c>
      <c r="N25" s="181" t="s">
        <v>254</v>
      </c>
      <c r="O25" s="181" t="s">
        <v>255</v>
      </c>
      <c r="R25" s="129" t="s">
        <v>3</v>
      </c>
      <c r="S25" s="181" t="s">
        <v>256</v>
      </c>
      <c r="T25" s="181" t="s">
        <v>257</v>
      </c>
      <c r="U25" s="181" t="s">
        <v>258</v>
      </c>
      <c r="V25" s="181" t="s">
        <v>259</v>
      </c>
      <c r="W25" s="181" t="s">
        <v>260</v>
      </c>
      <c r="X25" s="181" t="s">
        <v>261</v>
      </c>
      <c r="Y25" s="181"/>
      <c r="Z25" s="181" t="s">
        <v>262</v>
      </c>
      <c r="AA25" s="181" t="s">
        <v>263</v>
      </c>
      <c r="AB25" s="181" t="s">
        <v>264</v>
      </c>
      <c r="AC25" s="181" t="s">
        <v>280</v>
      </c>
      <c r="AD25" s="181" t="s">
        <v>265</v>
      </c>
      <c r="AE25" s="181" t="s">
        <v>266</v>
      </c>
      <c r="AF25" s="186"/>
    </row>
    <row r="26" spans="1:37" ht="15" customHeight="1" x14ac:dyDescent="0.25"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R26" s="170" t="s">
        <v>566</v>
      </c>
      <c r="S26" s="173">
        <f>S24/C24</f>
        <v>0.55092194153698204</v>
      </c>
      <c r="T26" s="173">
        <f t="shared" ref="T26:AE26" si="17">T24/D24</f>
        <v>0.53416955188826176</v>
      </c>
      <c r="U26" s="173">
        <f t="shared" si="17"/>
        <v>0.67772904034690629</v>
      </c>
      <c r="V26" s="173">
        <f t="shared" si="17"/>
        <v>0.82530226503353865</v>
      </c>
      <c r="W26" s="173">
        <f t="shared" si="17"/>
        <v>0.75449381740581534</v>
      </c>
      <c r="X26" s="173">
        <f t="shared" si="17"/>
        <v>0.71514813873527483</v>
      </c>
      <c r="Y26" s="173"/>
      <c r="Z26" s="173">
        <f t="shared" si="17"/>
        <v>0.39712121172136877</v>
      </c>
      <c r="AA26" s="173">
        <f t="shared" si="17"/>
        <v>0.76606223980696153</v>
      </c>
      <c r="AB26" s="173">
        <f t="shared" si="17"/>
        <v>0.6079649530682748</v>
      </c>
      <c r="AC26" s="173">
        <f t="shared" si="17"/>
        <v>0.83227316011946739</v>
      </c>
      <c r="AD26" s="173">
        <f t="shared" si="17"/>
        <v>0.83310452456006334</v>
      </c>
      <c r="AE26" s="173">
        <f t="shared" si="17"/>
        <v>0.71001258298952785</v>
      </c>
      <c r="AF26" s="186"/>
    </row>
    <row r="27" spans="1:37" ht="15" customHeight="1" x14ac:dyDescent="0.25"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R27" s="170" t="s">
        <v>3</v>
      </c>
      <c r="S27" s="174" t="s">
        <v>608</v>
      </c>
      <c r="T27" s="174" t="s">
        <v>609</v>
      </c>
      <c r="U27" s="174" t="s">
        <v>610</v>
      </c>
      <c r="V27" s="174" t="s">
        <v>611</v>
      </c>
      <c r="W27" s="174" t="s">
        <v>612</v>
      </c>
      <c r="X27" s="174" t="s">
        <v>613</v>
      </c>
      <c r="Y27" s="174"/>
      <c r="Z27" s="174" t="s">
        <v>614</v>
      </c>
      <c r="AA27" s="174" t="s">
        <v>615</v>
      </c>
      <c r="AB27" s="174" t="s">
        <v>616</v>
      </c>
      <c r="AC27" s="174" t="s">
        <v>617</v>
      </c>
      <c r="AD27" s="174" t="s">
        <v>618</v>
      </c>
      <c r="AE27" s="174" t="s">
        <v>619</v>
      </c>
      <c r="AF27" s="186"/>
    </row>
    <row r="28" spans="1:37" ht="15" customHeight="1" x14ac:dyDescent="0.3">
      <c r="B28" s="226" t="s">
        <v>564</v>
      </c>
      <c r="C28" s="227"/>
      <c r="D28" s="227"/>
      <c r="E28" s="227"/>
      <c r="F28" s="227"/>
      <c r="G28" s="227"/>
      <c r="H28" s="227"/>
      <c r="I28" s="228"/>
      <c r="J28" s="227"/>
      <c r="K28" s="227"/>
      <c r="L28" s="227"/>
      <c r="M28" s="227"/>
      <c r="N28" s="227"/>
      <c r="O28" s="227"/>
      <c r="P28" s="190"/>
      <c r="R28" s="226" t="s">
        <v>564</v>
      </c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30"/>
    </row>
    <row r="29" spans="1:37" ht="15" customHeight="1" x14ac:dyDescent="0.25">
      <c r="B29" s="226"/>
      <c r="C29" s="227"/>
      <c r="D29" s="227"/>
      <c r="E29" s="227"/>
      <c r="F29" s="227"/>
      <c r="G29" s="227"/>
      <c r="H29" s="227"/>
      <c r="I29" s="228"/>
      <c r="J29" s="227"/>
      <c r="K29" s="227"/>
      <c r="L29" s="227"/>
      <c r="M29" s="227"/>
      <c r="N29" s="227"/>
      <c r="O29" s="227"/>
      <c r="P29" s="190"/>
      <c r="R29" s="226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30"/>
    </row>
    <row r="30" spans="1:37" ht="15" customHeight="1" x14ac:dyDescent="0.25">
      <c r="B30" s="226"/>
      <c r="C30" s="227"/>
      <c r="D30" s="227"/>
      <c r="E30" s="227"/>
      <c r="F30" s="227"/>
      <c r="G30" s="227"/>
      <c r="H30" s="227"/>
      <c r="I30" s="228"/>
      <c r="J30" s="227"/>
      <c r="K30" s="227"/>
      <c r="L30" s="227"/>
      <c r="M30" s="227"/>
      <c r="N30" s="227"/>
      <c r="O30" s="227"/>
      <c r="P30" s="190"/>
      <c r="R30" s="226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30"/>
    </row>
    <row r="31" spans="1:37" ht="15" customHeight="1" x14ac:dyDescent="0.25">
      <c r="C31" s="187"/>
      <c r="D31" s="187"/>
      <c r="E31" s="187"/>
      <c r="F31" s="187"/>
      <c r="G31" s="231"/>
      <c r="H31" s="231"/>
      <c r="I31" s="231"/>
      <c r="J31" s="231"/>
      <c r="K31" s="231"/>
      <c r="L31" s="231"/>
      <c r="M31" s="231"/>
      <c r="N31" s="231"/>
      <c r="O31" s="231"/>
      <c r="P31" s="232"/>
      <c r="Q31" s="231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33"/>
      <c r="AJ31" s="233"/>
      <c r="AK31" s="233"/>
    </row>
    <row r="32" spans="1:37" ht="15" customHeight="1" x14ac:dyDescent="0.25">
      <c r="A32" s="183" t="s">
        <v>557</v>
      </c>
      <c r="B32" s="183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Q32" s="183" t="s">
        <v>558</v>
      </c>
      <c r="R32" s="183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186"/>
    </row>
    <row r="33" spans="1:39" ht="15" customHeight="1" x14ac:dyDescent="0.25">
      <c r="C33" s="272" t="s">
        <v>6</v>
      </c>
      <c r="D33" s="272"/>
      <c r="E33" s="272"/>
      <c r="F33" s="272"/>
      <c r="G33" s="272"/>
      <c r="H33" s="272"/>
      <c r="I33" s="187"/>
      <c r="J33" s="272" t="s">
        <v>7</v>
      </c>
      <c r="K33" s="272"/>
      <c r="L33" s="272"/>
      <c r="M33" s="272"/>
      <c r="N33" s="272"/>
      <c r="O33" s="272"/>
      <c r="S33" s="272" t="s">
        <v>6</v>
      </c>
      <c r="T33" s="272"/>
      <c r="U33" s="272"/>
      <c r="V33" s="272"/>
      <c r="W33" s="272"/>
      <c r="X33" s="272"/>
      <c r="Y33" s="187"/>
      <c r="Z33" s="272" t="s">
        <v>7</v>
      </c>
      <c r="AA33" s="272"/>
      <c r="AB33" s="272"/>
      <c r="AC33" s="272"/>
      <c r="AD33" s="272"/>
      <c r="AE33" s="272"/>
      <c r="AF33" s="186"/>
    </row>
    <row r="34" spans="1:39" ht="15" customHeight="1" x14ac:dyDescent="0.25">
      <c r="A34" s="200" t="s">
        <v>2</v>
      </c>
      <c r="B34" s="151"/>
      <c r="C34" s="234" t="s">
        <v>134</v>
      </c>
      <c r="D34" s="234" t="s">
        <v>84</v>
      </c>
      <c r="E34" s="234" t="s">
        <v>196</v>
      </c>
      <c r="F34" s="234" t="s">
        <v>197</v>
      </c>
      <c r="G34" s="234" t="s">
        <v>198</v>
      </c>
      <c r="H34" s="234" t="s">
        <v>133</v>
      </c>
      <c r="I34" s="234"/>
      <c r="J34" s="234" t="s">
        <v>134</v>
      </c>
      <c r="K34" s="234" t="s">
        <v>84</v>
      </c>
      <c r="L34" s="234" t="s">
        <v>196</v>
      </c>
      <c r="M34" s="234" t="s">
        <v>197</v>
      </c>
      <c r="N34" s="234" t="s">
        <v>198</v>
      </c>
      <c r="O34" s="234" t="s">
        <v>133</v>
      </c>
      <c r="Q34" s="200" t="s">
        <v>2</v>
      </c>
      <c r="R34" s="151"/>
      <c r="S34" s="234" t="s">
        <v>134</v>
      </c>
      <c r="T34" s="234" t="s">
        <v>84</v>
      </c>
      <c r="U34" s="234" t="s">
        <v>196</v>
      </c>
      <c r="V34" s="234" t="s">
        <v>197</v>
      </c>
      <c r="W34" s="234" t="s">
        <v>198</v>
      </c>
      <c r="X34" s="234" t="s">
        <v>133</v>
      </c>
      <c r="Y34" s="234"/>
      <c r="Z34" s="234" t="s">
        <v>134</v>
      </c>
      <c r="AA34" s="234" t="s">
        <v>84</v>
      </c>
      <c r="AB34" s="234" t="s">
        <v>196</v>
      </c>
      <c r="AC34" s="234" t="s">
        <v>197</v>
      </c>
      <c r="AD34" s="234" t="s">
        <v>198</v>
      </c>
      <c r="AE34" s="234" t="s">
        <v>133</v>
      </c>
      <c r="AF34" s="186"/>
    </row>
    <row r="35" spans="1:39" ht="15" customHeight="1" x14ac:dyDescent="0.25">
      <c r="A35" s="151" t="s">
        <v>1</v>
      </c>
      <c r="B35" s="151" t="s">
        <v>460</v>
      </c>
      <c r="C35" s="139">
        <v>40</v>
      </c>
      <c r="D35" s="139">
        <v>10</v>
      </c>
      <c r="E35" s="212">
        <v>113</v>
      </c>
      <c r="F35" s="212">
        <v>78</v>
      </c>
      <c r="G35" s="212">
        <v>45</v>
      </c>
      <c r="H35" s="212">
        <v>286</v>
      </c>
      <c r="I35" s="139"/>
      <c r="J35" s="139">
        <v>4</v>
      </c>
      <c r="K35" s="139">
        <v>5</v>
      </c>
      <c r="L35" s="212">
        <v>25</v>
      </c>
      <c r="M35" s="212">
        <v>11</v>
      </c>
      <c r="N35" s="212">
        <v>2</v>
      </c>
      <c r="O35" s="212">
        <v>47</v>
      </c>
      <c r="Q35" s="151" t="s">
        <v>1</v>
      </c>
      <c r="R35" s="151" t="s">
        <v>460</v>
      </c>
      <c r="S35" s="235">
        <v>23</v>
      </c>
      <c r="T35" s="235">
        <v>13</v>
      </c>
      <c r="U35" s="214">
        <v>72</v>
      </c>
      <c r="V35" s="214">
        <v>64</v>
      </c>
      <c r="W35" s="214">
        <v>34</v>
      </c>
      <c r="X35" s="214">
        <v>206</v>
      </c>
      <c r="Y35" s="235"/>
      <c r="Z35" s="235">
        <v>4</v>
      </c>
      <c r="AA35" s="235">
        <v>3</v>
      </c>
      <c r="AB35" s="214">
        <v>26</v>
      </c>
      <c r="AC35" s="214">
        <v>10</v>
      </c>
      <c r="AD35" s="214">
        <v>4</v>
      </c>
      <c r="AE35" s="214">
        <v>47</v>
      </c>
      <c r="AF35" s="191"/>
      <c r="AG35" s="191"/>
      <c r="AH35" s="196"/>
      <c r="AL35" s="191"/>
      <c r="AM35" s="191"/>
    </row>
    <row r="36" spans="1:39" ht="15" customHeight="1" x14ac:dyDescent="0.25">
      <c r="B36" s="129" t="s">
        <v>239</v>
      </c>
      <c r="C36" s="189">
        <v>109.00297931010743</v>
      </c>
      <c r="D36" s="189">
        <v>42.40572125412772</v>
      </c>
      <c r="E36" s="189">
        <v>365.57410333193582</v>
      </c>
      <c r="F36" s="189">
        <v>126.56106603586626</v>
      </c>
      <c r="G36" s="189">
        <v>23.777235569798236</v>
      </c>
      <c r="H36" s="189">
        <v>664.35961604096951</v>
      </c>
      <c r="I36" s="189"/>
      <c r="J36" s="189">
        <v>42.064240940655687</v>
      </c>
      <c r="K36" s="189">
        <v>7.6403703736697004</v>
      </c>
      <c r="L36" s="189">
        <v>115.06458015638201</v>
      </c>
      <c r="M36" s="189">
        <v>44.302879173612133</v>
      </c>
      <c r="N36" s="189">
        <v>8.1005985488259</v>
      </c>
      <c r="O36" s="189">
        <v>219.02087827954352</v>
      </c>
      <c r="P36" s="196"/>
      <c r="R36" s="129" t="s">
        <v>239</v>
      </c>
      <c r="S36" s="189">
        <v>90.77058447179941</v>
      </c>
      <c r="T36" s="189">
        <v>40.274658104192163</v>
      </c>
      <c r="U36" s="189">
        <v>373.21064535636316</v>
      </c>
      <c r="V36" s="189">
        <v>163.63265442147406</v>
      </c>
      <c r="W36" s="189">
        <v>24.955200338827595</v>
      </c>
      <c r="X36" s="189">
        <v>693.39652927745942</v>
      </c>
      <c r="Y36" s="189"/>
      <c r="Z36" s="189">
        <v>31.106189881661631</v>
      </c>
      <c r="AA36" s="189">
        <v>10.058107009750799</v>
      </c>
      <c r="AB36" s="189">
        <v>140.71451001818718</v>
      </c>
      <c r="AC36" s="189">
        <v>61.088723734298625</v>
      </c>
      <c r="AD36" s="189">
        <v>4.3020367578458387</v>
      </c>
      <c r="AE36" s="189">
        <v>250.96281632917746</v>
      </c>
      <c r="AF36" s="191"/>
      <c r="AG36" s="191"/>
      <c r="AH36" s="209"/>
      <c r="AL36" s="191"/>
      <c r="AM36" s="191"/>
    </row>
    <row r="37" spans="1:39" ht="15" customHeight="1" x14ac:dyDescent="0.25">
      <c r="A37" s="151"/>
      <c r="B37" s="151" t="s">
        <v>135</v>
      </c>
      <c r="C37" s="236">
        <v>9.4971271086364748</v>
      </c>
      <c r="D37" s="236">
        <v>12.677814241504347</v>
      </c>
      <c r="E37" s="236">
        <v>14.902274869024263</v>
      </c>
      <c r="F37" s="236">
        <v>13.357544118430901</v>
      </c>
      <c r="G37" s="236">
        <v>12.05409664488686</v>
      </c>
      <c r="H37" s="236">
        <v>13.424165243141664</v>
      </c>
      <c r="I37" s="236"/>
      <c r="J37" s="236">
        <v>7.6298530881622888</v>
      </c>
      <c r="K37" s="236">
        <v>10.791945022218135</v>
      </c>
      <c r="L37" s="236">
        <v>11.979494937707718</v>
      </c>
      <c r="M37" s="236">
        <v>9.9095068051865329</v>
      </c>
      <c r="N37" s="236">
        <v>8.2444500780324113</v>
      </c>
      <c r="O37" s="236">
        <v>10.533352180926942</v>
      </c>
      <c r="P37" s="196"/>
      <c r="Q37" s="151"/>
      <c r="R37" s="151" t="s">
        <v>135</v>
      </c>
      <c r="S37" s="236">
        <v>9.8325409599146472</v>
      </c>
      <c r="T37" s="236">
        <v>12.006377476524616</v>
      </c>
      <c r="U37" s="236">
        <v>15.521447268984266</v>
      </c>
      <c r="V37" s="236">
        <v>14.938763247839528</v>
      </c>
      <c r="W37" s="236">
        <v>11.491921908992499</v>
      </c>
      <c r="X37" s="236">
        <v>14.264622810200857</v>
      </c>
      <c r="Y37" s="236"/>
      <c r="Z37" s="236">
        <v>2.6951261012919412</v>
      </c>
      <c r="AA37" s="236">
        <v>9.8523750752097925</v>
      </c>
      <c r="AB37" s="236">
        <v>12.16856782389034</v>
      </c>
      <c r="AC37" s="236">
        <v>10.354561896597227</v>
      </c>
      <c r="AD37" s="236">
        <v>9.3666339070139273</v>
      </c>
      <c r="AE37" s="236">
        <v>11.059970165517571</v>
      </c>
      <c r="AF37" s="191"/>
      <c r="AG37" s="191"/>
      <c r="AH37" s="191"/>
      <c r="AI37" s="191"/>
      <c r="AL37" s="191"/>
      <c r="AM37" s="191"/>
    </row>
    <row r="38" spans="1:39" s="206" customFormat="1" ht="15" customHeight="1" x14ac:dyDescent="0.25">
      <c r="A38" s="183"/>
      <c r="B38" s="129" t="s">
        <v>240</v>
      </c>
      <c r="C38" s="237">
        <v>0.36696244683553297</v>
      </c>
      <c r="D38" s="237">
        <v>0.23581723654863226</v>
      </c>
      <c r="E38" s="237">
        <v>0.30910285758780259</v>
      </c>
      <c r="F38" s="237">
        <v>0.61630327906605586</v>
      </c>
      <c r="G38" s="237">
        <v>1.8925665209440432</v>
      </c>
      <c r="H38" s="237">
        <v>0.43048974244449423</v>
      </c>
      <c r="I38" s="237"/>
      <c r="J38" s="237">
        <v>9.5092646641198347E-2</v>
      </c>
      <c r="K38" s="237">
        <v>0.65441853672840733</v>
      </c>
      <c r="L38" s="237">
        <v>0.21726929317451982</v>
      </c>
      <c r="M38" s="237">
        <v>0.248290860666046</v>
      </c>
      <c r="N38" s="237">
        <v>0.2468953359366117</v>
      </c>
      <c r="O38" s="237">
        <v>0.21459141415738622</v>
      </c>
      <c r="P38" s="202"/>
      <c r="Q38" s="183"/>
      <c r="R38" s="129" t="s">
        <v>240</v>
      </c>
      <c r="S38" s="237">
        <v>0.25338605159191896</v>
      </c>
      <c r="T38" s="237">
        <v>0.32278362156094481</v>
      </c>
      <c r="U38" s="237">
        <v>0.19292054204737441</v>
      </c>
      <c r="V38" s="237">
        <v>0.39111997679358712</v>
      </c>
      <c r="W38" s="237">
        <v>1.3624414766608655</v>
      </c>
      <c r="X38" s="237">
        <v>0.29708830561159338</v>
      </c>
      <c r="Y38" s="237"/>
      <c r="Z38" s="237">
        <v>0.12859176952295798</v>
      </c>
      <c r="AA38" s="237">
        <v>0.29826686046307321</v>
      </c>
      <c r="AB38" s="237">
        <v>0.1847712790716432</v>
      </c>
      <c r="AC38" s="237">
        <v>0.16369633196945382</v>
      </c>
      <c r="AD38" s="237">
        <v>0.92979214849919656</v>
      </c>
      <c r="AE38" s="237">
        <v>0.18727873988452559</v>
      </c>
      <c r="AF38" s="205"/>
      <c r="AG38" s="205"/>
      <c r="AL38" s="205"/>
      <c r="AM38" s="205"/>
    </row>
    <row r="39" spans="1:39" ht="15" customHeight="1" x14ac:dyDescent="0.25">
      <c r="A39" s="151"/>
      <c r="B39" s="151" t="s">
        <v>3</v>
      </c>
      <c r="C39" s="139" t="s">
        <v>156</v>
      </c>
      <c r="D39" s="139" t="s">
        <v>149</v>
      </c>
      <c r="E39" s="139" t="s">
        <v>162</v>
      </c>
      <c r="F39" s="139" t="s">
        <v>222</v>
      </c>
      <c r="G39" s="139" t="s">
        <v>221</v>
      </c>
      <c r="H39" s="139" t="s">
        <v>223</v>
      </c>
      <c r="I39" s="139"/>
      <c r="J39" s="139" t="s">
        <v>150</v>
      </c>
      <c r="K39" s="139" t="s">
        <v>151</v>
      </c>
      <c r="L39" s="139" t="s">
        <v>224</v>
      </c>
      <c r="M39" s="139" t="s">
        <v>160</v>
      </c>
      <c r="N39" s="139" t="s">
        <v>225</v>
      </c>
      <c r="O39" s="139" t="s">
        <v>226</v>
      </c>
      <c r="P39" s="196"/>
      <c r="Q39" s="151"/>
      <c r="R39" s="151" t="s">
        <v>3</v>
      </c>
      <c r="S39" s="139" t="s">
        <v>152</v>
      </c>
      <c r="T39" s="139" t="s">
        <v>153</v>
      </c>
      <c r="U39" s="139" t="s">
        <v>227</v>
      </c>
      <c r="V39" s="139" t="s">
        <v>235</v>
      </c>
      <c r="W39" s="139" t="s">
        <v>236</v>
      </c>
      <c r="X39" s="139" t="s">
        <v>228</v>
      </c>
      <c r="Y39" s="139"/>
      <c r="Z39" s="139" t="s">
        <v>154</v>
      </c>
      <c r="AA39" s="139" t="s">
        <v>244</v>
      </c>
      <c r="AB39" s="139" t="s">
        <v>229</v>
      </c>
      <c r="AC39" s="139" t="s">
        <v>237</v>
      </c>
      <c r="AD39" s="139" t="s">
        <v>230</v>
      </c>
      <c r="AE39" s="139" t="s">
        <v>231</v>
      </c>
      <c r="AF39" s="186"/>
    </row>
    <row r="40" spans="1:39" ht="15" customHeight="1" x14ac:dyDescent="0.25"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72"/>
      <c r="R40" s="170" t="s">
        <v>566</v>
      </c>
      <c r="S40" s="173">
        <f>S38/C38</f>
        <v>0.69049586347859393</v>
      </c>
      <c r="T40" s="173">
        <f t="shared" ref="T40:X40" si="18">T38/D38</f>
        <v>1.3687872281311277</v>
      </c>
      <c r="U40" s="173">
        <f t="shared" si="18"/>
        <v>0.62413056790513211</v>
      </c>
      <c r="V40" s="173">
        <f t="shared" si="18"/>
        <v>0.63462257962717505</v>
      </c>
      <c r="W40" s="173">
        <f t="shared" si="18"/>
        <v>0.71989093201398136</v>
      </c>
      <c r="X40" s="173">
        <f t="shared" si="18"/>
        <v>0.6901170372251062</v>
      </c>
      <c r="Y40" s="173"/>
      <c r="Z40" s="173">
        <f t="shared" ref="Z40" si="19">Z38/J38</f>
        <v>1.3522787940497423</v>
      </c>
      <c r="AA40" s="173">
        <f t="shared" ref="AA40" si="20">AA38/K38</f>
        <v>0.45577385682590782</v>
      </c>
      <c r="AB40" s="173">
        <f t="shared" ref="AB40" si="21">AB38/L38</f>
        <v>0.85042518605345285</v>
      </c>
      <c r="AC40" s="173">
        <f t="shared" ref="AC40" si="22">AC38/M38</f>
        <v>0.65929261967329211</v>
      </c>
      <c r="AD40" s="173">
        <f t="shared" ref="AD40" si="23">AD38/N38</f>
        <v>3.7659364644211539</v>
      </c>
      <c r="AE40" s="173">
        <f t="shared" ref="AE40" si="24">AE38/O38</f>
        <v>0.87272242750202067</v>
      </c>
      <c r="AF40" s="186"/>
    </row>
    <row r="41" spans="1:39" ht="15" customHeight="1" x14ac:dyDescent="0.25"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72"/>
      <c r="R41" s="170" t="s">
        <v>3</v>
      </c>
      <c r="S41" s="174" t="s">
        <v>580</v>
      </c>
      <c r="T41" s="174" t="s">
        <v>581</v>
      </c>
      <c r="U41" s="174" t="s">
        <v>582</v>
      </c>
      <c r="V41" s="174" t="s">
        <v>583</v>
      </c>
      <c r="W41" s="174" t="s">
        <v>584</v>
      </c>
      <c r="X41" s="174" t="s">
        <v>585</v>
      </c>
      <c r="Y41" s="174"/>
      <c r="Z41" s="174" t="s">
        <v>586</v>
      </c>
      <c r="AA41" s="174" t="s">
        <v>587</v>
      </c>
      <c r="AB41" s="174" t="s">
        <v>588</v>
      </c>
      <c r="AC41" s="174" t="s">
        <v>589</v>
      </c>
      <c r="AD41" s="174" t="s">
        <v>590</v>
      </c>
      <c r="AE41" s="174" t="s">
        <v>591</v>
      </c>
      <c r="AF41" s="186"/>
    </row>
    <row r="42" spans="1:39" ht="15" customHeight="1" x14ac:dyDescent="0.25"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6"/>
    </row>
    <row r="43" spans="1:39" ht="15" customHeight="1" x14ac:dyDescent="0.25">
      <c r="A43" s="218" t="s">
        <v>4</v>
      </c>
      <c r="B43" s="218" t="s">
        <v>460</v>
      </c>
      <c r="C43" s="178">
        <v>7</v>
      </c>
      <c r="D43" s="178">
        <v>277</v>
      </c>
      <c r="E43" s="238">
        <v>849</v>
      </c>
      <c r="F43" s="238">
        <v>253</v>
      </c>
      <c r="G43" s="238">
        <v>180</v>
      </c>
      <c r="H43" s="238">
        <v>1566</v>
      </c>
      <c r="I43" s="178"/>
      <c r="J43" s="178">
        <v>0</v>
      </c>
      <c r="K43" s="178">
        <v>75</v>
      </c>
      <c r="L43" s="238">
        <v>244</v>
      </c>
      <c r="M43" s="238">
        <v>99</v>
      </c>
      <c r="N43" s="238">
        <v>85</v>
      </c>
      <c r="O43" s="238">
        <v>503</v>
      </c>
      <c r="Q43" s="218" t="s">
        <v>4</v>
      </c>
      <c r="R43" s="218" t="s">
        <v>460</v>
      </c>
      <c r="S43" s="239">
        <v>4</v>
      </c>
      <c r="T43" s="239">
        <v>157</v>
      </c>
      <c r="U43" s="240">
        <v>543</v>
      </c>
      <c r="V43" s="240">
        <v>185</v>
      </c>
      <c r="W43" s="240">
        <v>216</v>
      </c>
      <c r="X43" s="240">
        <v>1105</v>
      </c>
      <c r="Y43" s="239"/>
      <c r="Z43" s="239">
        <v>0</v>
      </c>
      <c r="AA43" s="239">
        <v>43</v>
      </c>
      <c r="AB43" s="240">
        <v>163</v>
      </c>
      <c r="AC43" s="240">
        <v>87</v>
      </c>
      <c r="AD43" s="240">
        <v>56</v>
      </c>
      <c r="AE43" s="240">
        <v>349</v>
      </c>
      <c r="AF43" s="186"/>
    </row>
    <row r="44" spans="1:39" ht="15" customHeight="1" x14ac:dyDescent="0.25">
      <c r="B44" s="129" t="s">
        <v>239</v>
      </c>
      <c r="C44" s="241">
        <v>0.35915139823537762</v>
      </c>
      <c r="D44" s="189">
        <v>317.03609169548554</v>
      </c>
      <c r="E44" s="189">
        <v>7299.610493992519</v>
      </c>
      <c r="F44" s="189">
        <v>4324.923820903502</v>
      </c>
      <c r="G44" s="189">
        <v>1083.0789929783039</v>
      </c>
      <c r="H44" s="189">
        <v>12894.800961019666</v>
      </c>
      <c r="I44" s="241"/>
      <c r="J44" s="241">
        <v>0.19788352221134886</v>
      </c>
      <c r="K44" s="189">
        <v>297.45531237200083</v>
      </c>
      <c r="L44" s="189">
        <v>5541.9405503138787</v>
      </c>
      <c r="M44" s="189">
        <v>2267.5074374482888</v>
      </c>
      <c r="N44" s="189">
        <v>414.08667379113285</v>
      </c>
      <c r="O44" s="189">
        <v>8540.0106106955918</v>
      </c>
      <c r="R44" s="129" t="s">
        <v>239</v>
      </c>
      <c r="S44" s="241">
        <v>1.1849505109788407</v>
      </c>
      <c r="T44" s="189">
        <v>253.07683770683488</v>
      </c>
      <c r="U44" s="189">
        <v>6892.8339464020073</v>
      </c>
      <c r="V44" s="189">
        <v>4477.1073866037605</v>
      </c>
      <c r="W44" s="189">
        <v>1153.9538910244764</v>
      </c>
      <c r="X44" s="189">
        <v>12605.577828579462</v>
      </c>
      <c r="Y44" s="241"/>
      <c r="Z44" s="241">
        <v>0.16460983647595967</v>
      </c>
      <c r="AA44" s="189">
        <v>242.26449472620774</v>
      </c>
      <c r="AB44" s="189">
        <v>5362.3446506027176</v>
      </c>
      <c r="AC44" s="189">
        <v>2459.93615794999</v>
      </c>
      <c r="AD44" s="189">
        <v>489.8256673715324</v>
      </c>
      <c r="AE44" s="189">
        <v>8583.0062020307814</v>
      </c>
      <c r="AF44" s="186"/>
    </row>
    <row r="45" spans="1:39" ht="15" customHeight="1" x14ac:dyDescent="0.25">
      <c r="A45" s="151"/>
      <c r="B45" s="151" t="s">
        <v>135</v>
      </c>
      <c r="C45" s="236">
        <v>42.919748456510661</v>
      </c>
      <c r="D45" s="236">
        <v>38.896214819613441</v>
      </c>
      <c r="E45" s="236">
        <v>44.981022905368192</v>
      </c>
      <c r="F45" s="236">
        <v>43.277342395149581</v>
      </c>
      <c r="G45" s="236">
        <v>35.107156477208363</v>
      </c>
      <c r="H45" s="236">
        <v>43.470639900195657</v>
      </c>
      <c r="I45" s="236"/>
      <c r="J45" s="236">
        <v>38.196432189193509</v>
      </c>
      <c r="K45" s="236">
        <v>36.806698807711278</v>
      </c>
      <c r="L45" s="236">
        <v>36.691679472153432</v>
      </c>
      <c r="M45" s="236">
        <v>35.348064090721721</v>
      </c>
      <c r="N45" s="236">
        <v>30.525371358934127</v>
      </c>
      <c r="O45" s="236">
        <v>36.086167363447991</v>
      </c>
      <c r="Q45" s="151"/>
      <c r="R45" s="151" t="s">
        <v>135</v>
      </c>
      <c r="S45" s="236">
        <v>43.413003450353465</v>
      </c>
      <c r="T45" s="236">
        <v>38.80751259523462</v>
      </c>
      <c r="U45" s="236">
        <v>44.942042515879642</v>
      </c>
      <c r="V45" s="236">
        <v>43.62172362007005</v>
      </c>
      <c r="W45" s="236">
        <v>35.131972821144139</v>
      </c>
      <c r="X45" s="236">
        <v>43.460954085019104</v>
      </c>
      <c r="Y45" s="236"/>
      <c r="Z45" s="236">
        <v>10.192446695328501</v>
      </c>
      <c r="AA45" s="236">
        <v>36.608097329851823</v>
      </c>
      <c r="AB45" s="236">
        <v>36.928768763976279</v>
      </c>
      <c r="AC45" s="236">
        <v>36.310877192050654</v>
      </c>
      <c r="AD45" s="236">
        <v>29.939243435473127</v>
      </c>
      <c r="AE45" s="236">
        <v>36.420327574146739</v>
      </c>
      <c r="AF45" s="186"/>
    </row>
    <row r="46" spans="1:39" s="206" customFormat="1" ht="15" customHeight="1" x14ac:dyDescent="0.25">
      <c r="A46" s="221"/>
      <c r="B46" s="184" t="s">
        <v>240</v>
      </c>
      <c r="C46" s="242" t="s">
        <v>9</v>
      </c>
      <c r="D46" s="243">
        <v>0.87371755852346189</v>
      </c>
      <c r="E46" s="243">
        <v>0.11630757568485545</v>
      </c>
      <c r="F46" s="243">
        <v>5.849814019317149E-2</v>
      </c>
      <c r="G46" s="243">
        <v>0.16619286420192411</v>
      </c>
      <c r="H46" s="243">
        <v>0.12144429407898105</v>
      </c>
      <c r="I46" s="243"/>
      <c r="J46" s="242" t="s">
        <v>9</v>
      </c>
      <c r="K46" s="243">
        <v>0.25213871422206841</v>
      </c>
      <c r="L46" s="243">
        <v>4.402789921414451E-2</v>
      </c>
      <c r="M46" s="243">
        <v>4.3660275756982045E-2</v>
      </c>
      <c r="N46" s="243">
        <v>0.20527103473722116</v>
      </c>
      <c r="O46" s="243">
        <v>5.8899224243356085E-2</v>
      </c>
      <c r="P46" s="221"/>
      <c r="Q46" s="221"/>
      <c r="R46" s="184" t="s">
        <v>240</v>
      </c>
      <c r="S46" s="242" t="s">
        <v>9</v>
      </c>
      <c r="T46" s="243">
        <v>0.62036495090818766</v>
      </c>
      <c r="U46" s="243">
        <v>7.8777467181469052E-2</v>
      </c>
      <c r="V46" s="243">
        <v>4.1321322904505339E-2</v>
      </c>
      <c r="W46" s="243">
        <v>0.18718252235211572</v>
      </c>
      <c r="X46" s="243">
        <v>8.765960712207381E-2</v>
      </c>
      <c r="Y46" s="243"/>
      <c r="Z46" s="242" t="s">
        <v>9</v>
      </c>
      <c r="AA46" s="243">
        <v>0.17749195996960235</v>
      </c>
      <c r="AB46" s="243">
        <v>3.0397150989106808E-2</v>
      </c>
      <c r="AC46" s="243">
        <v>3.5366771498859639E-2</v>
      </c>
      <c r="AD46" s="243">
        <v>0.11432638942851486</v>
      </c>
      <c r="AE46" s="243">
        <v>4.0661743890785591E-2</v>
      </c>
    </row>
    <row r="47" spans="1:39" ht="15" customHeight="1" x14ac:dyDescent="0.25">
      <c r="A47" s="218"/>
      <c r="B47" s="218" t="s">
        <v>3</v>
      </c>
      <c r="C47" s="222" t="s">
        <v>9</v>
      </c>
      <c r="D47" s="178" t="s">
        <v>462</v>
      </c>
      <c r="E47" s="178" t="s">
        <v>463</v>
      </c>
      <c r="F47" s="178" t="s">
        <v>464</v>
      </c>
      <c r="G47" s="178" t="s">
        <v>465</v>
      </c>
      <c r="H47" s="178" t="s">
        <v>466</v>
      </c>
      <c r="I47" s="178"/>
      <c r="J47" s="222" t="s">
        <v>9</v>
      </c>
      <c r="K47" s="178" t="s">
        <v>467</v>
      </c>
      <c r="L47" s="178" t="s">
        <v>468</v>
      </c>
      <c r="M47" s="178" t="s">
        <v>468</v>
      </c>
      <c r="N47" s="178" t="s">
        <v>469</v>
      </c>
      <c r="O47" s="178" t="s">
        <v>470</v>
      </c>
      <c r="Q47" s="218"/>
      <c r="R47" s="218" t="s">
        <v>3</v>
      </c>
      <c r="S47" s="222" t="s">
        <v>9</v>
      </c>
      <c r="T47" s="178" t="s">
        <v>471</v>
      </c>
      <c r="U47" s="178" t="s">
        <v>472</v>
      </c>
      <c r="V47" s="178" t="s">
        <v>468</v>
      </c>
      <c r="W47" s="178" t="s">
        <v>473</v>
      </c>
      <c r="X47" s="178" t="s">
        <v>474</v>
      </c>
      <c r="Y47" s="178"/>
      <c r="Z47" s="222" t="s">
        <v>9</v>
      </c>
      <c r="AA47" s="178" t="s">
        <v>475</v>
      </c>
      <c r="AB47" s="178" t="s">
        <v>476</v>
      </c>
      <c r="AC47" s="178" t="s">
        <v>476</v>
      </c>
      <c r="AD47" s="178" t="s">
        <v>477</v>
      </c>
      <c r="AE47" s="178" t="s">
        <v>468</v>
      </c>
      <c r="AF47" s="186"/>
    </row>
    <row r="48" spans="1:39" ht="15" customHeight="1" x14ac:dyDescent="0.25">
      <c r="C48" s="244"/>
      <c r="D48" s="181"/>
      <c r="E48" s="181"/>
      <c r="F48" s="181"/>
      <c r="G48" s="181"/>
      <c r="H48" s="181"/>
      <c r="I48" s="181"/>
      <c r="J48" s="244"/>
      <c r="K48" s="181"/>
      <c r="L48" s="181"/>
      <c r="M48" s="181"/>
      <c r="N48" s="181"/>
      <c r="O48" s="181"/>
      <c r="P48" s="129"/>
      <c r="R48" s="170" t="s">
        <v>566</v>
      </c>
      <c r="S48" s="173" t="s">
        <v>9</v>
      </c>
      <c r="T48" s="173">
        <f t="shared" ref="T48:AE48" si="25">T46/D46</f>
        <v>0.71002916772849656</v>
      </c>
      <c r="U48" s="173">
        <f t="shared" si="25"/>
        <v>0.67732017211778894</v>
      </c>
      <c r="V48" s="173">
        <f t="shared" si="25"/>
        <v>0.70636985668355989</v>
      </c>
      <c r="W48" s="173">
        <f t="shared" si="25"/>
        <v>1.1262969878459355</v>
      </c>
      <c r="X48" s="173">
        <f t="shared" si="25"/>
        <v>0.72180918656470239</v>
      </c>
      <c r="Y48" s="173"/>
      <c r="Z48" s="173" t="s">
        <v>9</v>
      </c>
      <c r="AA48" s="173">
        <f t="shared" si="25"/>
        <v>0.70394568528368973</v>
      </c>
      <c r="AB48" s="173">
        <f t="shared" si="25"/>
        <v>0.69040657246124848</v>
      </c>
      <c r="AC48" s="173">
        <f t="shared" si="25"/>
        <v>0.81004462032523628</v>
      </c>
      <c r="AD48" s="173">
        <f t="shared" si="25"/>
        <v>0.55695334500004068</v>
      </c>
      <c r="AE48" s="173">
        <f t="shared" si="25"/>
        <v>0.69036128086818216</v>
      </c>
      <c r="AF48" s="186"/>
    </row>
    <row r="49" spans="1:32" ht="15" customHeight="1" x14ac:dyDescent="0.25">
      <c r="C49" s="244"/>
      <c r="D49" s="181"/>
      <c r="E49" s="181"/>
      <c r="F49" s="181"/>
      <c r="G49" s="181"/>
      <c r="H49" s="181"/>
      <c r="I49" s="181"/>
      <c r="J49" s="244"/>
      <c r="K49" s="181"/>
      <c r="L49" s="181"/>
      <c r="M49" s="181"/>
      <c r="N49" s="181"/>
      <c r="O49" s="181"/>
      <c r="P49" s="129"/>
      <c r="R49" s="170" t="s">
        <v>3</v>
      </c>
      <c r="S49" s="174" t="s">
        <v>9</v>
      </c>
      <c r="T49" s="174" t="s">
        <v>602</v>
      </c>
      <c r="U49" s="174" t="s">
        <v>593</v>
      </c>
      <c r="V49" s="174" t="s">
        <v>594</v>
      </c>
      <c r="W49" s="174" t="s">
        <v>595</v>
      </c>
      <c r="X49" s="174" t="s">
        <v>596</v>
      </c>
      <c r="Y49" s="174"/>
      <c r="Z49" s="174" t="s">
        <v>9</v>
      </c>
      <c r="AA49" s="174" t="s">
        <v>603</v>
      </c>
      <c r="AB49" s="174" t="s">
        <v>604</v>
      </c>
      <c r="AC49" s="174" t="s">
        <v>605</v>
      </c>
      <c r="AD49" s="174" t="s">
        <v>606</v>
      </c>
      <c r="AE49" s="174" t="s">
        <v>607</v>
      </c>
      <c r="AF49" s="186"/>
    </row>
    <row r="50" spans="1:32" ht="15" customHeight="1" x14ac:dyDescent="0.25"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6"/>
    </row>
    <row r="51" spans="1:32" ht="15" customHeight="1" x14ac:dyDescent="0.25">
      <c r="A51" s="151" t="s">
        <v>5</v>
      </c>
      <c r="B51" s="151" t="s">
        <v>460</v>
      </c>
      <c r="C51" s="212">
        <v>96</v>
      </c>
      <c r="D51" s="212">
        <v>69</v>
      </c>
      <c r="E51" s="212">
        <v>358</v>
      </c>
      <c r="F51" s="212">
        <v>261</v>
      </c>
      <c r="G51" s="212">
        <v>414</v>
      </c>
      <c r="H51" s="212">
        <v>1198</v>
      </c>
      <c r="I51" s="139"/>
      <c r="J51" s="212">
        <v>64</v>
      </c>
      <c r="K51" s="212">
        <v>21</v>
      </c>
      <c r="L51" s="212">
        <v>116</v>
      </c>
      <c r="M51" s="212">
        <v>80</v>
      </c>
      <c r="N51" s="212">
        <v>366</v>
      </c>
      <c r="O51" s="212">
        <v>647</v>
      </c>
      <c r="Q51" s="151" t="s">
        <v>5</v>
      </c>
      <c r="R51" s="151" t="s">
        <v>460</v>
      </c>
      <c r="S51" s="235">
        <v>48</v>
      </c>
      <c r="T51" s="235">
        <v>35</v>
      </c>
      <c r="U51" s="214">
        <v>254</v>
      </c>
      <c r="V51" s="214">
        <v>214</v>
      </c>
      <c r="W51" s="214">
        <v>295</v>
      </c>
      <c r="X51" s="214">
        <v>846</v>
      </c>
      <c r="Y51" s="235"/>
      <c r="Z51" s="235">
        <v>23</v>
      </c>
      <c r="AA51" s="235">
        <v>17</v>
      </c>
      <c r="AB51" s="214">
        <v>67</v>
      </c>
      <c r="AC51" s="214">
        <v>69</v>
      </c>
      <c r="AD51" s="214">
        <v>266</v>
      </c>
      <c r="AE51" s="214">
        <v>442</v>
      </c>
      <c r="AF51" s="186"/>
    </row>
    <row r="52" spans="1:32" ht="15" customHeight="1" x14ac:dyDescent="0.25">
      <c r="B52" s="129" t="s">
        <v>239</v>
      </c>
      <c r="C52" s="189">
        <v>1358.5822769715546</v>
      </c>
      <c r="D52" s="189">
        <v>332.78353766234648</v>
      </c>
      <c r="E52" s="189">
        <v>1957.463631228366</v>
      </c>
      <c r="F52" s="189">
        <v>1160.8916307780564</v>
      </c>
      <c r="G52" s="189">
        <v>446.75723668948831</v>
      </c>
      <c r="H52" s="189">
        <v>5270.9847500978594</v>
      </c>
      <c r="I52" s="189"/>
      <c r="J52" s="189">
        <v>1350.4187142827111</v>
      </c>
      <c r="K52" s="189">
        <v>319.7752047338621</v>
      </c>
      <c r="L52" s="189">
        <v>2566.5600534177438</v>
      </c>
      <c r="M52" s="189">
        <v>1196.9604988772021</v>
      </c>
      <c r="N52" s="189">
        <v>519.00925352900344</v>
      </c>
      <c r="O52" s="189">
        <v>5961.1837793934583</v>
      </c>
      <c r="R52" s="129" t="s">
        <v>239</v>
      </c>
      <c r="S52" s="189">
        <v>1272.1340453321338</v>
      </c>
      <c r="T52" s="189">
        <v>318.87395808107351</v>
      </c>
      <c r="U52" s="189">
        <v>2110.1597297132989</v>
      </c>
      <c r="V52" s="189">
        <v>1134.6452905888584</v>
      </c>
      <c r="W52" s="189">
        <v>428.85524829665707</v>
      </c>
      <c r="X52" s="189">
        <v>5289.0430690185167</v>
      </c>
      <c r="Y52" s="189"/>
      <c r="Z52" s="189">
        <v>1242.3877087376447</v>
      </c>
      <c r="AA52" s="189">
        <v>338.49949768203152</v>
      </c>
      <c r="AB52" s="189">
        <v>2495.4536683444717</v>
      </c>
      <c r="AC52" s="189">
        <v>1264.7980265308577</v>
      </c>
      <c r="AD52" s="189">
        <v>445.1816363307118</v>
      </c>
      <c r="AE52" s="189">
        <v>5820.0044984804772</v>
      </c>
      <c r="AF52" s="186"/>
    </row>
    <row r="53" spans="1:32" ht="15" customHeight="1" x14ac:dyDescent="0.25">
      <c r="A53" s="151"/>
      <c r="B53" s="151" t="s">
        <v>135</v>
      </c>
      <c r="C53" s="236">
        <v>4.2364606883584939</v>
      </c>
      <c r="D53" s="236">
        <v>4.7669740250181878</v>
      </c>
      <c r="E53" s="236">
        <v>4.6964316741971883</v>
      </c>
      <c r="F53" s="236">
        <v>4.2789372815404496</v>
      </c>
      <c r="G53" s="236">
        <v>3.8512913701296805</v>
      </c>
      <c r="H53" s="236">
        <v>4.4253877122406671</v>
      </c>
      <c r="I53" s="236"/>
      <c r="J53" s="236">
        <v>4.177587306206985</v>
      </c>
      <c r="K53" s="236">
        <v>4.5281721696194861</v>
      </c>
      <c r="L53" s="236">
        <v>4.4376639452606197</v>
      </c>
      <c r="M53" s="236">
        <v>4.1455543567602513</v>
      </c>
      <c r="N53" s="236">
        <v>3.5462984230408954</v>
      </c>
      <c r="O53" s="236">
        <v>4.2494263659211402</v>
      </c>
      <c r="Q53" s="151"/>
      <c r="R53" s="151" t="s">
        <v>135</v>
      </c>
      <c r="S53" s="236">
        <v>4.1061629977081147</v>
      </c>
      <c r="T53" s="236">
        <v>4.7241686307255621</v>
      </c>
      <c r="U53" s="236">
        <v>4.560799434578179</v>
      </c>
      <c r="V53" s="236">
        <v>4.3493836262453831</v>
      </c>
      <c r="W53" s="236">
        <v>3.7890752709306543</v>
      </c>
      <c r="X53" s="236">
        <v>4.3549534194145547</v>
      </c>
      <c r="Y53" s="236"/>
      <c r="Z53" s="236">
        <v>1.3697470030310255</v>
      </c>
      <c r="AA53" s="236">
        <v>1.5067944236353146</v>
      </c>
      <c r="AB53" s="236">
        <v>4.3360531742537942</v>
      </c>
      <c r="AC53" s="236">
        <v>4.065691928209433</v>
      </c>
      <c r="AD53" s="236">
        <v>3.6067346873978088</v>
      </c>
      <c r="AE53" s="236">
        <v>4.1878531278853757</v>
      </c>
      <c r="AF53" s="186"/>
    </row>
    <row r="54" spans="1:32" s="206" customFormat="1" ht="15" customHeight="1" x14ac:dyDescent="0.25">
      <c r="A54" s="183"/>
      <c r="B54" s="129" t="s">
        <v>240</v>
      </c>
      <c r="C54" s="237">
        <v>7.0661896321800768E-2</v>
      </c>
      <c r="D54" s="237">
        <v>0.20734198718089761</v>
      </c>
      <c r="E54" s="237">
        <v>0.18288973255423627</v>
      </c>
      <c r="F54" s="237">
        <v>0.2248271872070193</v>
      </c>
      <c r="G54" s="237">
        <v>0.92667777038773369</v>
      </c>
      <c r="H54" s="237">
        <v>0.2272820083529474</v>
      </c>
      <c r="I54" s="237"/>
      <c r="J54" s="237">
        <v>4.73927081453357E-2</v>
      </c>
      <c r="K54" s="237">
        <v>6.5671132999438081E-2</v>
      </c>
      <c r="L54" s="237">
        <v>4.5196682557857672E-2</v>
      </c>
      <c r="M54" s="237">
        <v>6.683595663770299E-2</v>
      </c>
      <c r="N54" s="237">
        <v>0.70518973893313652</v>
      </c>
      <c r="O54" s="237">
        <v>0.10853548958455887</v>
      </c>
      <c r="P54" s="221"/>
      <c r="Q54" s="183"/>
      <c r="R54" s="129" t="s">
        <v>240</v>
      </c>
      <c r="S54" s="237">
        <v>3.7731872813346466E-2</v>
      </c>
      <c r="T54" s="237">
        <v>0.10976123673009781</v>
      </c>
      <c r="U54" s="237">
        <v>0.1203700347530138</v>
      </c>
      <c r="V54" s="237">
        <v>0.18860519827208577</v>
      </c>
      <c r="W54" s="237">
        <v>0.68787778900151453</v>
      </c>
      <c r="X54" s="237">
        <v>0.15995332028124165</v>
      </c>
      <c r="Y54" s="237"/>
      <c r="Z54" s="237">
        <v>1.8512739492062141E-2</v>
      </c>
      <c r="AA54" s="237">
        <v>5.0221640257702524E-2</v>
      </c>
      <c r="AB54" s="237">
        <v>2.6848825466052027E-2</v>
      </c>
      <c r="AC54" s="237">
        <v>5.4554164817331482E-2</v>
      </c>
      <c r="AD54" s="237">
        <v>0.59750892285771817</v>
      </c>
      <c r="AE54" s="237">
        <v>7.5944958481630062E-2</v>
      </c>
    </row>
    <row r="55" spans="1:32" ht="15" customHeight="1" x14ac:dyDescent="0.25">
      <c r="A55" s="151"/>
      <c r="B55" s="151" t="s">
        <v>3</v>
      </c>
      <c r="C55" s="139" t="s">
        <v>161</v>
      </c>
      <c r="D55" s="139" t="s">
        <v>267</v>
      </c>
      <c r="E55" s="139" t="s">
        <v>275</v>
      </c>
      <c r="F55" s="139" t="s">
        <v>276</v>
      </c>
      <c r="G55" s="139" t="s">
        <v>268</v>
      </c>
      <c r="H55" s="139" t="s">
        <v>269</v>
      </c>
      <c r="I55" s="139"/>
      <c r="J55" s="139" t="s">
        <v>144</v>
      </c>
      <c r="K55" s="139" t="s">
        <v>157</v>
      </c>
      <c r="L55" s="139" t="s">
        <v>145</v>
      </c>
      <c r="M55" s="139" t="s">
        <v>146</v>
      </c>
      <c r="N55" s="139" t="s">
        <v>270</v>
      </c>
      <c r="O55" s="139" t="s">
        <v>234</v>
      </c>
      <c r="Q55" s="151"/>
      <c r="R55" s="151" t="s">
        <v>3</v>
      </c>
      <c r="S55" s="139" t="s">
        <v>141</v>
      </c>
      <c r="T55" s="139" t="s">
        <v>163</v>
      </c>
      <c r="U55" s="139" t="s">
        <v>233</v>
      </c>
      <c r="V55" s="139" t="s">
        <v>271</v>
      </c>
      <c r="W55" s="139" t="s">
        <v>272</v>
      </c>
      <c r="X55" s="139" t="s">
        <v>273</v>
      </c>
      <c r="Y55" s="139"/>
      <c r="Z55" s="139" t="s">
        <v>147</v>
      </c>
      <c r="AA55" s="139" t="s">
        <v>140</v>
      </c>
      <c r="AB55" s="139" t="s">
        <v>143</v>
      </c>
      <c r="AC55" s="139" t="s">
        <v>139</v>
      </c>
      <c r="AD55" s="139" t="s">
        <v>274</v>
      </c>
      <c r="AE55" s="139" t="s">
        <v>232</v>
      </c>
      <c r="AF55" s="186"/>
    </row>
    <row r="56" spans="1:32" ht="15" customHeight="1" x14ac:dyDescent="0.25">
      <c r="R56" s="170" t="s">
        <v>566</v>
      </c>
      <c r="S56" s="173">
        <f>S54/C54</f>
        <v>0.53397764251205559</v>
      </c>
      <c r="T56" s="173">
        <f t="shared" ref="T56" si="26">T54/D54</f>
        <v>0.52937293706139465</v>
      </c>
      <c r="U56" s="173">
        <f t="shared" ref="U56" si="27">U54/E54</f>
        <v>0.65815632770591903</v>
      </c>
      <c r="V56" s="208">
        <f t="shared" ref="V56" si="28">V54/F54</f>
        <v>0.83888964059502036</v>
      </c>
      <c r="W56" s="173">
        <f t="shared" ref="W56" si="29">W54/G54</f>
        <v>0.74230526617002779</v>
      </c>
      <c r="X56" s="173">
        <f t="shared" ref="X56" si="30">X54/H54</f>
        <v>0.70376586972449362</v>
      </c>
      <c r="Y56" s="173"/>
      <c r="Z56" s="173">
        <f t="shared" ref="Z56" si="31">Z54/J54</f>
        <v>0.39062421660502067</v>
      </c>
      <c r="AA56" s="173">
        <f t="shared" ref="AA56" si="32">AA54/K54</f>
        <v>0.76474453787986651</v>
      </c>
      <c r="AB56" s="173">
        <f t="shared" ref="AB56" si="33">AB54/L54</f>
        <v>0.59404416312374286</v>
      </c>
      <c r="AC56" s="173">
        <f t="shared" ref="AC56" si="34">AC54/M54</f>
        <v>0.81623975419477734</v>
      </c>
      <c r="AD56" s="173">
        <f t="shared" ref="AD56" si="35">AD54/N54</f>
        <v>0.84730234980683938</v>
      </c>
      <c r="AE56" s="173">
        <f t="shared" ref="AE56" si="36">AE54/O54</f>
        <v>0.69972465939320372</v>
      </c>
    </row>
    <row r="57" spans="1:32" ht="15" customHeight="1" x14ac:dyDescent="0.25">
      <c r="R57" s="170" t="s">
        <v>3</v>
      </c>
      <c r="S57" s="174" t="s">
        <v>620</v>
      </c>
      <c r="T57" s="174" t="s">
        <v>621</v>
      </c>
      <c r="U57" s="174" t="s">
        <v>622</v>
      </c>
      <c r="V57" s="207" t="s">
        <v>623</v>
      </c>
      <c r="W57" s="174" t="s">
        <v>624</v>
      </c>
      <c r="X57" s="174" t="s">
        <v>625</v>
      </c>
      <c r="Y57" s="174"/>
      <c r="Z57" s="174" t="s">
        <v>626</v>
      </c>
      <c r="AA57" s="174" t="s">
        <v>615</v>
      </c>
      <c r="AB57" s="174" t="s">
        <v>627</v>
      </c>
      <c r="AC57" s="174" t="s">
        <v>628</v>
      </c>
      <c r="AD57" s="174" t="s">
        <v>629</v>
      </c>
      <c r="AE57" s="174" t="s">
        <v>630</v>
      </c>
    </row>
    <row r="58" spans="1:32" ht="15" customHeight="1" x14ac:dyDescent="0.25"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1:32" ht="15" customHeight="1" x14ac:dyDescent="0.25">
      <c r="B59" s="169"/>
      <c r="C59" s="169"/>
      <c r="D59" s="169"/>
      <c r="E59" s="169"/>
      <c r="F59" s="169"/>
      <c r="G59" s="169"/>
      <c r="I59" s="169"/>
      <c r="J59" s="169"/>
      <c r="K59" s="169"/>
      <c r="L59" s="169"/>
      <c r="M59" s="169"/>
      <c r="N59" s="169"/>
      <c r="O59" s="169"/>
    </row>
    <row r="60" spans="1:32" ht="15" customHeight="1" x14ac:dyDescent="0.25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</row>
    <row r="61" spans="1:32" x14ac:dyDescent="0.25">
      <c r="B61" s="169"/>
      <c r="C61" s="169"/>
      <c r="D61" s="169"/>
      <c r="E61" s="169"/>
      <c r="F61" s="169"/>
      <c r="G61" s="169"/>
      <c r="I61" s="169"/>
      <c r="J61" s="169"/>
      <c r="K61" s="169"/>
      <c r="L61" s="169"/>
      <c r="M61" s="169"/>
      <c r="N61" s="169"/>
      <c r="O61" s="16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</row>
    <row r="62" spans="1:32" x14ac:dyDescent="0.25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</row>
    <row r="63" spans="1:32" x14ac:dyDescent="0.25">
      <c r="B63" s="169"/>
      <c r="C63" s="169"/>
      <c r="D63" s="245"/>
      <c r="E63" s="245"/>
      <c r="F63" s="245"/>
      <c r="G63" s="245"/>
      <c r="H63" s="245"/>
      <c r="J63" s="245"/>
      <c r="K63" s="245"/>
      <c r="L63" s="245"/>
      <c r="M63" s="245"/>
      <c r="N63" s="245"/>
      <c r="O63" s="245"/>
    </row>
    <row r="64" spans="1:32" x14ac:dyDescent="0.25">
      <c r="B64" s="169"/>
      <c r="C64" s="169"/>
      <c r="D64" s="245"/>
      <c r="E64" s="245"/>
      <c r="F64" s="245"/>
      <c r="G64" s="245"/>
      <c r="H64" s="245"/>
      <c r="J64" s="245"/>
      <c r="K64" s="245"/>
      <c r="L64" s="245"/>
      <c r="M64" s="245"/>
      <c r="N64" s="245"/>
      <c r="O64" s="245"/>
    </row>
    <row r="65" spans="2:15" x14ac:dyDescent="0.25">
      <c r="B65" s="169"/>
      <c r="C65" s="169"/>
      <c r="D65" s="169"/>
      <c r="E65" s="169"/>
      <c r="F65" s="169"/>
      <c r="G65" s="169"/>
      <c r="H65" s="169"/>
      <c r="J65" s="169"/>
      <c r="K65" s="169"/>
      <c r="L65" s="169"/>
      <c r="M65" s="169"/>
      <c r="N65" s="169"/>
      <c r="O65" s="169"/>
    </row>
    <row r="66" spans="2:15" x14ac:dyDescent="0.25">
      <c r="B66" s="169"/>
      <c r="C66" s="169"/>
      <c r="D66" s="169"/>
      <c r="E66" s="169"/>
      <c r="F66" s="169"/>
      <c r="G66" s="169"/>
      <c r="H66" s="169"/>
      <c r="J66" s="169"/>
      <c r="K66" s="169"/>
      <c r="L66" s="169"/>
      <c r="M66" s="169"/>
      <c r="N66" s="169"/>
      <c r="O66" s="169"/>
    </row>
    <row r="67" spans="2:15" x14ac:dyDescent="0.25">
      <c r="B67" s="169"/>
      <c r="C67" s="169"/>
      <c r="D67" s="169"/>
      <c r="E67" s="169"/>
      <c r="F67" s="169"/>
      <c r="G67" s="169"/>
      <c r="H67" s="169"/>
      <c r="J67" s="169"/>
      <c r="K67" s="169"/>
      <c r="L67" s="169"/>
      <c r="M67" s="169"/>
      <c r="N67" s="169"/>
      <c r="O67" s="169"/>
    </row>
    <row r="68" spans="2:15" x14ac:dyDescent="0.25">
      <c r="B68" s="169"/>
      <c r="C68" s="169"/>
      <c r="D68" s="245"/>
      <c r="E68" s="245"/>
      <c r="F68" s="245"/>
      <c r="G68" s="245"/>
      <c r="H68" s="245"/>
      <c r="J68" s="245"/>
      <c r="K68" s="245"/>
      <c r="L68" s="245"/>
      <c r="M68" s="245"/>
      <c r="N68" s="245"/>
      <c r="O68" s="245"/>
    </row>
    <row r="69" spans="2:15" x14ac:dyDescent="0.25">
      <c r="B69" s="169"/>
      <c r="C69" s="169"/>
      <c r="D69" s="245"/>
      <c r="E69" s="245"/>
      <c r="F69" s="245"/>
      <c r="G69" s="245"/>
      <c r="H69" s="245"/>
      <c r="J69" s="245"/>
      <c r="K69" s="245"/>
      <c r="L69" s="245"/>
      <c r="M69" s="245"/>
      <c r="N69" s="245"/>
      <c r="O69" s="245"/>
    </row>
    <row r="70" spans="2:15" x14ac:dyDescent="0.25">
      <c r="B70" s="169"/>
      <c r="C70" s="169"/>
      <c r="D70" s="245"/>
      <c r="E70" s="245"/>
      <c r="F70" s="245"/>
      <c r="G70" s="245"/>
      <c r="H70" s="245"/>
      <c r="J70" s="245"/>
      <c r="K70" s="245"/>
      <c r="L70" s="245"/>
      <c r="M70" s="245"/>
      <c r="N70" s="245"/>
      <c r="O70" s="245"/>
    </row>
    <row r="71" spans="2:15" x14ac:dyDescent="0.25">
      <c r="B71" s="169"/>
      <c r="C71" s="169"/>
      <c r="D71" s="169"/>
      <c r="E71" s="169"/>
      <c r="F71" s="169"/>
      <c r="G71" s="169"/>
      <c r="H71" s="169"/>
      <c r="J71" s="169"/>
      <c r="K71" s="169"/>
      <c r="L71" s="169"/>
      <c r="M71" s="169"/>
      <c r="N71" s="169"/>
      <c r="O71" s="169"/>
    </row>
    <row r="72" spans="2:15" x14ac:dyDescent="0.25">
      <c r="B72" s="169"/>
      <c r="C72" s="169"/>
      <c r="D72" s="169"/>
      <c r="E72" s="169"/>
      <c r="F72" s="169"/>
      <c r="G72" s="169"/>
      <c r="H72" s="169"/>
      <c r="J72" s="169"/>
      <c r="K72" s="169"/>
      <c r="L72" s="169"/>
      <c r="M72" s="169"/>
      <c r="N72" s="169"/>
      <c r="O72" s="169"/>
    </row>
    <row r="73" spans="2:15" x14ac:dyDescent="0.25">
      <c r="B73" s="169"/>
      <c r="C73" s="169"/>
      <c r="D73" s="169"/>
      <c r="E73" s="169"/>
      <c r="F73" s="169"/>
      <c r="G73" s="169"/>
      <c r="H73" s="169"/>
      <c r="J73" s="169"/>
      <c r="K73" s="169"/>
      <c r="L73" s="169"/>
      <c r="M73" s="169"/>
      <c r="N73" s="169"/>
      <c r="O73" s="169"/>
    </row>
    <row r="74" spans="2:15" x14ac:dyDescent="0.25">
      <c r="B74" s="169"/>
      <c r="C74" s="169"/>
      <c r="D74" s="169"/>
      <c r="E74" s="169"/>
      <c r="F74" s="169"/>
      <c r="G74" s="169"/>
      <c r="H74" s="169"/>
      <c r="J74" s="169"/>
      <c r="K74" s="169"/>
      <c r="L74" s="169"/>
      <c r="M74" s="169"/>
      <c r="N74" s="169"/>
      <c r="O74" s="169"/>
    </row>
    <row r="75" spans="2:15" x14ac:dyDescent="0.25">
      <c r="B75" s="169"/>
      <c r="C75" s="169"/>
      <c r="D75" s="169"/>
      <c r="E75" s="169"/>
      <c r="F75" s="169"/>
      <c r="G75" s="169"/>
      <c r="H75" s="169"/>
      <c r="J75" s="169"/>
      <c r="K75" s="169"/>
      <c r="L75" s="169"/>
      <c r="M75" s="169"/>
      <c r="N75" s="169"/>
      <c r="O75" s="169"/>
    </row>
    <row r="76" spans="2:15" x14ac:dyDescent="0.25">
      <c r="B76" s="169"/>
      <c r="C76" s="169"/>
      <c r="D76" s="245"/>
      <c r="E76" s="245"/>
      <c r="F76" s="245"/>
      <c r="G76" s="245"/>
      <c r="H76" s="245"/>
      <c r="J76" s="245"/>
      <c r="K76" s="245"/>
      <c r="L76" s="245"/>
      <c r="M76" s="245"/>
      <c r="N76" s="245"/>
      <c r="O76" s="245"/>
    </row>
    <row r="77" spans="2:15" x14ac:dyDescent="0.25">
      <c r="B77" s="169"/>
      <c r="C77" s="169"/>
      <c r="D77" s="245"/>
      <c r="E77" s="245"/>
      <c r="F77" s="245"/>
      <c r="G77" s="245"/>
      <c r="H77" s="245"/>
      <c r="J77" s="245"/>
      <c r="K77" s="245"/>
      <c r="L77" s="245"/>
      <c r="M77" s="245"/>
      <c r="N77" s="245"/>
      <c r="O77" s="245"/>
    </row>
    <row r="78" spans="2:15" x14ac:dyDescent="0.25">
      <c r="B78" s="169"/>
      <c r="C78" s="169"/>
      <c r="D78" s="245"/>
      <c r="E78" s="245"/>
      <c r="F78" s="245"/>
      <c r="G78" s="245"/>
      <c r="H78" s="245"/>
      <c r="J78" s="245"/>
      <c r="K78" s="245"/>
      <c r="L78" s="245"/>
      <c r="M78" s="245"/>
      <c r="N78" s="245"/>
      <c r="O78" s="245"/>
    </row>
    <row r="79" spans="2:15" x14ac:dyDescent="0.25">
      <c r="B79" s="169"/>
      <c r="C79" s="169"/>
      <c r="D79" s="169"/>
      <c r="E79" s="169"/>
      <c r="F79" s="169"/>
      <c r="G79" s="169"/>
      <c r="H79" s="169"/>
      <c r="J79" s="169"/>
      <c r="K79" s="169"/>
      <c r="L79" s="169"/>
      <c r="M79" s="169"/>
      <c r="N79" s="169"/>
      <c r="O79" s="169"/>
    </row>
    <row r="80" spans="2:15" x14ac:dyDescent="0.25">
      <c r="B80" s="169"/>
      <c r="C80" s="169"/>
      <c r="D80" s="169"/>
      <c r="E80" s="169"/>
      <c r="F80" s="169"/>
      <c r="G80" s="169"/>
      <c r="H80" s="169"/>
      <c r="J80" s="169"/>
      <c r="K80" s="169"/>
      <c r="L80" s="169"/>
      <c r="M80" s="169"/>
      <c r="N80" s="169"/>
      <c r="O80" s="169"/>
    </row>
    <row r="81" spans="2:15" x14ac:dyDescent="0.25">
      <c r="B81" s="169"/>
      <c r="C81" s="169"/>
      <c r="D81" s="169"/>
      <c r="E81" s="169"/>
      <c r="F81" s="169"/>
      <c r="G81" s="169"/>
      <c r="H81" s="169"/>
      <c r="J81" s="169"/>
      <c r="K81" s="169"/>
      <c r="L81" s="169"/>
      <c r="M81" s="169"/>
      <c r="N81" s="169"/>
      <c r="O81" s="169"/>
    </row>
    <row r="82" spans="2:15" x14ac:dyDescent="0.25">
      <c r="B82" s="169"/>
      <c r="C82" s="169"/>
      <c r="D82" s="169"/>
      <c r="E82" s="169"/>
      <c r="F82" s="169"/>
      <c r="G82" s="169"/>
      <c r="H82" s="169"/>
      <c r="J82" s="169"/>
      <c r="K82" s="169"/>
      <c r="L82" s="169"/>
      <c r="M82" s="169"/>
      <c r="N82" s="169"/>
      <c r="O82" s="169"/>
    </row>
    <row r="83" spans="2:15" x14ac:dyDescent="0.25">
      <c r="B83" s="169"/>
      <c r="C83" s="169"/>
      <c r="D83" s="245"/>
      <c r="E83" s="245"/>
      <c r="F83" s="245"/>
      <c r="G83" s="245"/>
      <c r="H83" s="245"/>
      <c r="J83" s="245"/>
      <c r="K83" s="245"/>
      <c r="L83" s="245"/>
      <c r="M83" s="245"/>
      <c r="N83" s="245"/>
      <c r="O83" s="245"/>
    </row>
    <row r="84" spans="2:15" x14ac:dyDescent="0.25">
      <c r="B84" s="169"/>
      <c r="C84" s="169"/>
      <c r="D84" s="245"/>
      <c r="E84" s="245"/>
      <c r="F84" s="245"/>
      <c r="G84" s="245"/>
      <c r="H84" s="245"/>
      <c r="J84" s="245"/>
      <c r="K84" s="245"/>
      <c r="L84" s="245"/>
      <c r="M84" s="245"/>
      <c r="N84" s="245"/>
      <c r="O84" s="245"/>
    </row>
    <row r="85" spans="2:15" x14ac:dyDescent="0.25">
      <c r="B85" s="169"/>
      <c r="C85" s="169"/>
      <c r="D85" s="245"/>
      <c r="E85" s="245"/>
      <c r="F85" s="245"/>
      <c r="G85" s="245"/>
      <c r="H85" s="245"/>
      <c r="J85" s="245"/>
      <c r="K85" s="245"/>
      <c r="L85" s="245"/>
      <c r="M85" s="245"/>
      <c r="N85" s="245"/>
      <c r="O85" s="245"/>
    </row>
  </sheetData>
  <mergeCells count="8">
    <mergeCell ref="C33:H33"/>
    <mergeCell ref="J33:O33"/>
    <mergeCell ref="S33:X33"/>
    <mergeCell ref="Z33:AE33"/>
    <mergeCell ref="C2:H2"/>
    <mergeCell ref="J2:O2"/>
    <mergeCell ref="S2:X2"/>
    <mergeCell ref="Z2:AE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showGridLines="0" tabSelected="1" zoomScale="60" zoomScaleNormal="60" workbookViewId="0">
      <selection activeCell="C32" sqref="C32"/>
    </sheetView>
  </sheetViews>
  <sheetFormatPr defaultRowHeight="15" x14ac:dyDescent="0.25"/>
  <cols>
    <col min="1" max="1" width="10" style="101" customWidth="1"/>
    <col min="2" max="2" width="22.140625" style="67" customWidth="1"/>
    <col min="3" max="3" width="10.85546875" style="101" bestFit="1" customWidth="1"/>
    <col min="4" max="5" width="11.28515625" style="101" bestFit="1" customWidth="1"/>
    <col min="6" max="6" width="12.42578125" style="101" bestFit="1" customWidth="1"/>
    <col min="7" max="8" width="10.7109375" style="101" customWidth="1"/>
    <col min="9" max="9" width="11" style="101" customWidth="1"/>
    <col min="10" max="10" width="10.42578125" style="101" customWidth="1"/>
    <col min="11" max="11" width="10.7109375" style="101" customWidth="1"/>
    <col min="12" max="12" width="12.140625" style="101" customWidth="1"/>
    <col min="13" max="14" width="10.42578125" style="101" customWidth="1"/>
    <col min="15" max="15" width="11.5703125" style="101" customWidth="1"/>
    <col min="16" max="16" width="13" style="101" customWidth="1"/>
    <col min="17" max="17" width="12.85546875" style="101" customWidth="1"/>
    <col min="18" max="18" width="12.7109375" style="101" customWidth="1"/>
    <col min="19" max="20" width="10.7109375" style="101" customWidth="1"/>
    <col min="21" max="21" width="9.7109375" style="101" customWidth="1"/>
    <col min="22" max="22" width="10.7109375" style="101" bestFit="1" customWidth="1"/>
    <col min="23" max="25" width="9.85546875" style="101" bestFit="1" customWidth="1"/>
    <col min="26" max="26" width="9.7109375" style="101" bestFit="1" customWidth="1"/>
    <col min="27" max="27" width="9.85546875" style="101" bestFit="1" customWidth="1"/>
    <col min="28" max="28" width="10.7109375" style="101" bestFit="1" customWidth="1"/>
    <col min="29" max="29" width="9.85546875" style="101" bestFit="1" customWidth="1"/>
    <col min="30" max="30" width="9.7109375" style="101" bestFit="1" customWidth="1"/>
    <col min="31" max="31" width="10.7109375" style="101" bestFit="1" customWidth="1"/>
    <col min="32" max="33" width="11" style="101" bestFit="1" customWidth="1"/>
    <col min="34" max="34" width="11.5703125" style="101" bestFit="1" customWidth="1"/>
    <col min="35" max="35" width="12.28515625" style="101" bestFit="1" customWidth="1"/>
    <col min="36" max="36" width="13.85546875" style="101" bestFit="1" customWidth="1"/>
    <col min="37" max="37" width="11.28515625" style="101" bestFit="1" customWidth="1"/>
    <col min="38" max="16384" width="9.140625" style="102"/>
  </cols>
  <sheetData>
    <row r="1" spans="1:37" x14ac:dyDescent="0.25">
      <c r="A1" s="119" t="s">
        <v>559</v>
      </c>
      <c r="B1" s="81"/>
      <c r="F1" s="119"/>
      <c r="U1" s="119" t="s">
        <v>461</v>
      </c>
    </row>
    <row r="2" spans="1:37" s="66" customFormat="1" x14ac:dyDescent="0.25">
      <c r="A2" s="129"/>
      <c r="C2" s="273" t="s">
        <v>6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130"/>
      <c r="U2" s="273" t="s">
        <v>7</v>
      </c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</row>
    <row r="3" spans="1:37" s="65" customFormat="1" ht="15.75" customHeight="1" x14ac:dyDescent="0.25">
      <c r="A3" s="131" t="s">
        <v>2</v>
      </c>
      <c r="B3" s="131"/>
      <c r="C3" s="132" t="s">
        <v>134</v>
      </c>
      <c r="D3" s="132" t="s">
        <v>84</v>
      </c>
      <c r="E3" s="132" t="s">
        <v>85</v>
      </c>
      <c r="F3" s="132" t="s">
        <v>86</v>
      </c>
      <c r="G3" s="132" t="s">
        <v>87</v>
      </c>
      <c r="H3" s="132" t="s">
        <v>88</v>
      </c>
      <c r="I3" s="132" t="s">
        <v>89</v>
      </c>
      <c r="J3" s="132" t="s">
        <v>90</v>
      </c>
      <c r="K3" s="132" t="s">
        <v>91</v>
      </c>
      <c r="L3" s="132" t="s">
        <v>92</v>
      </c>
      <c r="M3" s="132" t="s">
        <v>93</v>
      </c>
      <c r="N3" s="132" t="s">
        <v>94</v>
      </c>
      <c r="O3" s="132" t="s">
        <v>95</v>
      </c>
      <c r="P3" s="132" t="s">
        <v>96</v>
      </c>
      <c r="Q3" s="132" t="s">
        <v>97</v>
      </c>
      <c r="R3" s="132" t="s">
        <v>98</v>
      </c>
      <c r="S3" s="133" t="s">
        <v>133</v>
      </c>
      <c r="T3" s="133"/>
      <c r="U3" s="132" t="s">
        <v>134</v>
      </c>
      <c r="V3" s="132" t="s">
        <v>84</v>
      </c>
      <c r="W3" s="132" t="s">
        <v>85</v>
      </c>
      <c r="X3" s="132" t="s">
        <v>86</v>
      </c>
      <c r="Y3" s="132" t="s">
        <v>87</v>
      </c>
      <c r="Z3" s="132" t="s">
        <v>88</v>
      </c>
      <c r="AA3" s="132" t="s">
        <v>89</v>
      </c>
      <c r="AB3" s="132" t="s">
        <v>90</v>
      </c>
      <c r="AC3" s="132" t="s">
        <v>91</v>
      </c>
      <c r="AD3" s="132" t="s">
        <v>92</v>
      </c>
      <c r="AE3" s="132" t="s">
        <v>93</v>
      </c>
      <c r="AF3" s="132" t="s">
        <v>94</v>
      </c>
      <c r="AG3" s="132" t="s">
        <v>95</v>
      </c>
      <c r="AH3" s="132" t="s">
        <v>96</v>
      </c>
      <c r="AI3" s="132" t="s">
        <v>97</v>
      </c>
      <c r="AJ3" s="132" t="s">
        <v>98</v>
      </c>
      <c r="AK3" s="133" t="s">
        <v>133</v>
      </c>
    </row>
    <row r="4" spans="1:37" s="66" customFormat="1" ht="15.75" customHeight="1" x14ac:dyDescent="0.25">
      <c r="A4" s="134" t="s">
        <v>1</v>
      </c>
      <c r="B4" s="134" t="s">
        <v>460</v>
      </c>
      <c r="C4" s="134">
        <v>63</v>
      </c>
      <c r="D4" s="134">
        <v>23</v>
      </c>
      <c r="E4" s="134">
        <v>21</v>
      </c>
      <c r="F4" s="134">
        <v>29</v>
      </c>
      <c r="G4" s="134">
        <v>28</v>
      </c>
      <c r="H4" s="134">
        <v>36</v>
      </c>
      <c r="I4" s="134">
        <v>41</v>
      </c>
      <c r="J4" s="134">
        <v>30</v>
      </c>
      <c r="K4" s="134">
        <v>33</v>
      </c>
      <c r="L4" s="134">
        <v>53</v>
      </c>
      <c r="M4" s="134">
        <v>35</v>
      </c>
      <c r="N4" s="134">
        <v>21</v>
      </c>
      <c r="O4" s="134">
        <v>27</v>
      </c>
      <c r="P4" s="134">
        <v>27</v>
      </c>
      <c r="Q4" s="134">
        <v>17</v>
      </c>
      <c r="R4" s="134">
        <v>8</v>
      </c>
      <c r="S4" s="134">
        <v>492</v>
      </c>
      <c r="T4" s="134"/>
      <c r="U4" s="134">
        <v>8</v>
      </c>
      <c r="V4" s="134">
        <v>8</v>
      </c>
      <c r="W4" s="134">
        <v>4</v>
      </c>
      <c r="X4" s="134">
        <v>9</v>
      </c>
      <c r="Y4" s="134">
        <v>11</v>
      </c>
      <c r="Z4" s="134">
        <v>6</v>
      </c>
      <c r="AA4" s="134">
        <v>11</v>
      </c>
      <c r="AB4" s="134">
        <v>10</v>
      </c>
      <c r="AC4" s="134">
        <v>8</v>
      </c>
      <c r="AD4" s="134">
        <v>4</v>
      </c>
      <c r="AE4" s="134">
        <v>4</v>
      </c>
      <c r="AF4" s="134">
        <v>5</v>
      </c>
      <c r="AG4" s="134">
        <v>2</v>
      </c>
      <c r="AH4" s="134">
        <v>1</v>
      </c>
      <c r="AI4" s="134">
        <v>1</v>
      </c>
      <c r="AJ4" s="134">
        <v>2</v>
      </c>
      <c r="AK4" s="134">
        <v>94</v>
      </c>
    </row>
    <row r="5" spans="1:37" s="66" customFormat="1" ht="15.75" customHeight="1" x14ac:dyDescent="0.25">
      <c r="B5" s="66" t="s">
        <v>562</v>
      </c>
      <c r="C5" s="135">
        <v>59.283872194089035</v>
      </c>
      <c r="D5" s="135">
        <v>123.51015865277974</v>
      </c>
      <c r="E5" s="135">
        <v>96.609347773149565</v>
      </c>
      <c r="F5" s="135">
        <v>178.2282536528526</v>
      </c>
      <c r="G5" s="135">
        <v>170.29962680646202</v>
      </c>
      <c r="H5" s="135">
        <v>175.37861182706826</v>
      </c>
      <c r="I5" s="135">
        <v>215.63776598967544</v>
      </c>
      <c r="J5" s="135">
        <v>189.70089963377833</v>
      </c>
      <c r="K5" s="135">
        <v>158.77065498167318</v>
      </c>
      <c r="L5" s="135">
        <v>139.0130547273518</v>
      </c>
      <c r="M5" s="135">
        <v>93.652471231795957</v>
      </c>
      <c r="N5" s="135">
        <v>75.819428859059727</v>
      </c>
      <c r="O5" s="135">
        <v>56.899939794740888</v>
      </c>
      <c r="P5" s="135">
        <v>26.551719420991855</v>
      </c>
      <c r="Q5" s="135">
        <v>24.211505877478793</v>
      </c>
      <c r="R5" s="135">
        <v>22.275016307178081</v>
      </c>
      <c r="S5" s="135">
        <v>121.5234721368107</v>
      </c>
      <c r="T5" s="135"/>
      <c r="U5" s="135">
        <v>18.483819414612125</v>
      </c>
      <c r="V5" s="135">
        <v>22.619330262369054</v>
      </c>
      <c r="W5" s="135">
        <v>34.262327198284488</v>
      </c>
      <c r="X5" s="135">
        <v>58.076109020215782</v>
      </c>
      <c r="Y5" s="135">
        <v>54.187826326292338</v>
      </c>
      <c r="Z5" s="135">
        <v>47.270767467978914</v>
      </c>
      <c r="AA5" s="135">
        <v>49.946515900968663</v>
      </c>
      <c r="AB5" s="135">
        <v>42.865371002909697</v>
      </c>
      <c r="AC5" s="135">
        <v>41.767515552375542</v>
      </c>
      <c r="AD5" s="135">
        <v>35.325110156491569</v>
      </c>
      <c r="AE5" s="135">
        <v>24.520262754669442</v>
      </c>
      <c r="AF5" s="135">
        <v>15.435657240903469</v>
      </c>
      <c r="AG5" s="135">
        <v>7.0253465747045007</v>
      </c>
      <c r="AH5" s="135">
        <v>7.1091563456957392</v>
      </c>
      <c r="AI5" s="135">
        <v>1.0654241423954021</v>
      </c>
      <c r="AJ5" s="135">
        <v>2.6203588129352737</v>
      </c>
      <c r="AK5" s="135">
        <v>31.686752299626406</v>
      </c>
    </row>
    <row r="6" spans="1:37" s="66" customFormat="1" ht="15.75" customHeight="1" x14ac:dyDescent="0.25">
      <c r="A6" s="134"/>
      <c r="B6" s="134" t="s">
        <v>238</v>
      </c>
      <c r="C6" s="136">
        <v>1.9313881671527258</v>
      </c>
      <c r="D6" s="136">
        <v>1.0233566351045824</v>
      </c>
      <c r="E6" s="136">
        <v>0.82060540332730325</v>
      </c>
      <c r="F6" s="136">
        <v>1.9162601011361946</v>
      </c>
      <c r="G6" s="136">
        <v>1.7579614944141666</v>
      </c>
      <c r="H6" s="136">
        <v>1.9148010464105023</v>
      </c>
      <c r="I6" s="136">
        <v>2.5114819543312104</v>
      </c>
      <c r="J6" s="136">
        <v>2.1250765235206939</v>
      </c>
      <c r="K6" s="136">
        <v>1.5610456226615541</v>
      </c>
      <c r="L6" s="136">
        <v>1.2490309065947087</v>
      </c>
      <c r="M6" s="136">
        <v>0.8467556344582613</v>
      </c>
      <c r="N6" s="136">
        <v>0.53891320323529646</v>
      </c>
      <c r="O6" s="136">
        <v>0.32557496891237075</v>
      </c>
      <c r="P6" s="136">
        <v>0.11897453748474557</v>
      </c>
      <c r="Q6" s="136">
        <v>7.3452115974412965E-2</v>
      </c>
      <c r="R6" s="136">
        <v>4.9235582294571069E-2</v>
      </c>
      <c r="S6" s="136">
        <v>18.789126218392173</v>
      </c>
      <c r="T6" s="136"/>
      <c r="U6" s="136">
        <v>0.57411147897430448</v>
      </c>
      <c r="V6" s="136">
        <v>0.18097033991415454</v>
      </c>
      <c r="W6" s="136">
        <v>0.28952899926329528</v>
      </c>
      <c r="X6" s="136">
        <v>0.6276605101175422</v>
      </c>
      <c r="Y6" s="136">
        <v>0.55951000656862504</v>
      </c>
      <c r="Z6" s="136">
        <v>0.52076233328468957</v>
      </c>
      <c r="AA6" s="136">
        <v>0.59153596706334155</v>
      </c>
      <c r="AB6" s="136">
        <v>0.48882241674863819</v>
      </c>
      <c r="AC6" s="136">
        <v>0.41616768235243912</v>
      </c>
      <c r="AD6" s="136">
        <v>0.32513256115611949</v>
      </c>
      <c r="AE6" s="136">
        <v>0.22993295267963984</v>
      </c>
      <c r="AF6" s="136">
        <v>0.11663097715111835</v>
      </c>
      <c r="AG6" s="136">
        <v>4.4890088844826308E-2</v>
      </c>
      <c r="AH6" s="136">
        <v>3.9226718046214963E-2</v>
      </c>
      <c r="AI6" s="136">
        <v>4.6967614527046279E-3</v>
      </c>
      <c r="AJ6" s="136">
        <v>1.2312303537568289E-2</v>
      </c>
      <c r="AK6" s="136">
        <v>5.0706260205953395</v>
      </c>
    </row>
    <row r="7" spans="1:37" s="65" customFormat="1" ht="15.75" customHeight="1" x14ac:dyDescent="0.25">
      <c r="B7" s="66" t="s">
        <v>148</v>
      </c>
      <c r="C7" s="137">
        <v>32.619025564848165</v>
      </c>
      <c r="D7" s="137">
        <v>22.475058265146739</v>
      </c>
      <c r="E7" s="137">
        <v>25.590862447226691</v>
      </c>
      <c r="F7" s="137">
        <v>15.133644948723418</v>
      </c>
      <c r="G7" s="137">
        <v>15.927538850520094</v>
      </c>
      <c r="H7" s="137">
        <v>18.800908881622881</v>
      </c>
      <c r="I7" s="137">
        <v>16.325022733805792</v>
      </c>
      <c r="J7" s="137">
        <v>14.117138685574426</v>
      </c>
      <c r="K7" s="137">
        <v>21.13967684284307</v>
      </c>
      <c r="L7" s="137">
        <v>42.432897152638425</v>
      </c>
      <c r="M7" s="137">
        <v>41.334239272458291</v>
      </c>
      <c r="N7" s="137">
        <v>38.967313982899633</v>
      </c>
      <c r="O7" s="137">
        <v>82.930208333267515</v>
      </c>
      <c r="P7" s="137">
        <v>226.93931467026573</v>
      </c>
      <c r="Q7" s="137">
        <v>231.44329846020977</v>
      </c>
      <c r="R7" s="137">
        <v>162.48411468228161</v>
      </c>
      <c r="S7" s="137">
        <v>26.185358184373381</v>
      </c>
      <c r="T7" s="137"/>
      <c r="U7" s="137">
        <v>13.934575936876637</v>
      </c>
      <c r="V7" s="137">
        <v>44.206138993798085</v>
      </c>
      <c r="W7" s="137">
        <v>13.815541828894427</v>
      </c>
      <c r="X7" s="137">
        <v>14.338961675818297</v>
      </c>
      <c r="Y7" s="137">
        <v>19.660059464282032</v>
      </c>
      <c r="Z7" s="137">
        <v>11.521570621583205</v>
      </c>
      <c r="AA7" s="137">
        <v>18.595657090149722</v>
      </c>
      <c r="AB7" s="137">
        <v>20.457326950171744</v>
      </c>
      <c r="AC7" s="137">
        <v>19.223020766002335</v>
      </c>
      <c r="AD7" s="137">
        <v>12.302674286994321</v>
      </c>
      <c r="AE7" s="137">
        <v>17.396375566807535</v>
      </c>
      <c r="AF7" s="137">
        <v>42.87025730326787</v>
      </c>
      <c r="AG7" s="137">
        <v>44.553264461415843</v>
      </c>
      <c r="AH7" s="137">
        <v>25.49282860783433</v>
      </c>
      <c r="AI7" s="137">
        <v>212.91266547594205</v>
      </c>
      <c r="AJ7" s="137">
        <v>162.43914015744005</v>
      </c>
      <c r="AK7" s="137">
        <v>18.53814491902984</v>
      </c>
    </row>
    <row r="8" spans="1:37" s="100" customFormat="1" ht="15.75" customHeight="1" x14ac:dyDescent="0.25">
      <c r="A8" s="138"/>
      <c r="B8" s="134" t="s">
        <v>3</v>
      </c>
      <c r="C8" s="139" t="s">
        <v>164</v>
      </c>
      <c r="D8" s="139" t="s">
        <v>165</v>
      </c>
      <c r="E8" s="139" t="s">
        <v>166</v>
      </c>
      <c r="F8" s="139" t="s">
        <v>167</v>
      </c>
      <c r="G8" s="139" t="s">
        <v>454</v>
      </c>
      <c r="H8" s="139" t="s">
        <v>168</v>
      </c>
      <c r="I8" s="139" t="s">
        <v>169</v>
      </c>
      <c r="J8" s="139" t="s">
        <v>170</v>
      </c>
      <c r="K8" s="139" t="s">
        <v>171</v>
      </c>
      <c r="L8" s="139" t="s">
        <v>172</v>
      </c>
      <c r="M8" s="139" t="s">
        <v>173</v>
      </c>
      <c r="N8" s="139" t="s">
        <v>174</v>
      </c>
      <c r="O8" s="139" t="s">
        <v>175</v>
      </c>
      <c r="P8" s="139" t="s">
        <v>176</v>
      </c>
      <c r="Q8" s="139" t="s">
        <v>177</v>
      </c>
      <c r="R8" s="139" t="s">
        <v>178</v>
      </c>
      <c r="S8" s="139" t="s">
        <v>179</v>
      </c>
      <c r="T8" s="139"/>
      <c r="U8" s="139" t="s">
        <v>241</v>
      </c>
      <c r="V8" s="139" t="s">
        <v>180</v>
      </c>
      <c r="W8" s="139" t="s">
        <v>181</v>
      </c>
      <c r="X8" s="139" t="s">
        <v>182</v>
      </c>
      <c r="Y8" s="139" t="s">
        <v>183</v>
      </c>
      <c r="Z8" s="139" t="s">
        <v>184</v>
      </c>
      <c r="AA8" s="139" t="s">
        <v>185</v>
      </c>
      <c r="AB8" s="139" t="s">
        <v>186</v>
      </c>
      <c r="AC8" s="139" t="s">
        <v>187</v>
      </c>
      <c r="AD8" s="139" t="s">
        <v>188</v>
      </c>
      <c r="AE8" s="139" t="s">
        <v>189</v>
      </c>
      <c r="AF8" s="139" t="s">
        <v>190</v>
      </c>
      <c r="AG8" s="139" t="s">
        <v>191</v>
      </c>
      <c r="AH8" s="139" t="s">
        <v>192</v>
      </c>
      <c r="AI8" s="139" t="s">
        <v>193</v>
      </c>
      <c r="AJ8" s="139" t="s">
        <v>194</v>
      </c>
      <c r="AK8" s="139" t="s">
        <v>195</v>
      </c>
    </row>
    <row r="9" spans="1:37" s="100" customFormat="1" ht="15.75" customHeight="1" x14ac:dyDescent="0.25">
      <c r="A9" s="138"/>
      <c r="B9" s="170" t="s">
        <v>631</v>
      </c>
      <c r="C9" s="176">
        <f>C7/$D$7</f>
        <v>1.4513433148884074</v>
      </c>
      <c r="D9" s="176">
        <f t="shared" ref="D9:R9" si="0">D7/$D$7</f>
        <v>1</v>
      </c>
      <c r="E9" s="176">
        <f t="shared" si="0"/>
        <v>1.1386338644964402</v>
      </c>
      <c r="F9" s="176">
        <f t="shared" si="0"/>
        <v>0.67335286833013297</v>
      </c>
      <c r="G9" s="176">
        <f t="shared" si="0"/>
        <v>0.70867619841590224</v>
      </c>
      <c r="H9" s="176">
        <f t="shared" si="0"/>
        <v>0.83652325434806296</v>
      </c>
      <c r="I9" s="176">
        <f t="shared" si="0"/>
        <v>0.72636175360318722</v>
      </c>
      <c r="J9" s="176">
        <f t="shared" si="0"/>
        <v>0.62812467576409448</v>
      </c>
      <c r="K9" s="176">
        <f t="shared" si="0"/>
        <v>0.94058385048218029</v>
      </c>
      <c r="L9" s="276">
        <f t="shared" si="0"/>
        <v>1.8879994281679511</v>
      </c>
      <c r="M9" s="276">
        <f t="shared" si="0"/>
        <v>1.8391160007161129</v>
      </c>
      <c r="N9" s="176">
        <f t="shared" si="0"/>
        <v>1.7338025789827787</v>
      </c>
      <c r="O9" s="176">
        <f t="shared" si="0"/>
        <v>3.6898773455849843</v>
      </c>
      <c r="P9" s="176">
        <f t="shared" si="0"/>
        <v>10.097384931908831</v>
      </c>
      <c r="Q9" s="176">
        <f t="shared" si="0"/>
        <v>10.297784136075906</v>
      </c>
      <c r="R9" s="176">
        <f t="shared" si="0"/>
        <v>7.2295302982263818</v>
      </c>
      <c r="S9" s="282" t="s">
        <v>9</v>
      </c>
      <c r="T9" s="139"/>
      <c r="U9" s="275">
        <f>U7/$V$7</f>
        <v>0.31521811798202037</v>
      </c>
      <c r="V9" s="173">
        <v>1</v>
      </c>
      <c r="W9" s="173">
        <f t="shared" ref="W9:AJ9" si="1">W7/$V$7</f>
        <v>0.31252541260915556</v>
      </c>
      <c r="X9" s="275">
        <f t="shared" si="1"/>
        <v>0.32436584606110896</v>
      </c>
      <c r="Y9" s="173">
        <f t="shared" si="1"/>
        <v>0.44473595549795125</v>
      </c>
      <c r="Z9" s="275">
        <f t="shared" si="1"/>
        <v>0.26063281896660617</v>
      </c>
      <c r="AA9" s="173">
        <f t="shared" si="1"/>
        <v>0.42065779806643155</v>
      </c>
      <c r="AB9" s="173">
        <f t="shared" si="1"/>
        <v>0.46277117648844679</v>
      </c>
      <c r="AC9" s="173">
        <f t="shared" si="1"/>
        <v>0.4348495752750367</v>
      </c>
      <c r="AD9" s="173">
        <f t="shared" si="1"/>
        <v>0.27830239344631136</v>
      </c>
      <c r="AE9" s="173">
        <f t="shared" si="1"/>
        <v>0.3935284999499315</v>
      </c>
      <c r="AF9" s="173">
        <f t="shared" si="1"/>
        <v>0.96978062954745647</v>
      </c>
      <c r="AG9" s="173">
        <f t="shared" si="1"/>
        <v>1.0078524267334557</v>
      </c>
      <c r="AH9" s="173">
        <f t="shared" si="1"/>
        <v>0.57668073231663264</v>
      </c>
      <c r="AI9" s="173">
        <f t="shared" si="1"/>
        <v>4.8163596804012379</v>
      </c>
      <c r="AJ9" s="173">
        <f t="shared" si="1"/>
        <v>3.674583301206864</v>
      </c>
      <c r="AK9" s="139" t="s">
        <v>9</v>
      </c>
    </row>
    <row r="10" spans="1:37" s="100" customFormat="1" ht="15.75" customHeight="1" x14ac:dyDescent="0.2">
      <c r="A10" s="138"/>
      <c r="B10" s="170" t="s">
        <v>3</v>
      </c>
      <c r="C10" s="174" t="s">
        <v>632</v>
      </c>
      <c r="D10" s="174" t="s">
        <v>9</v>
      </c>
      <c r="E10" s="174" t="s">
        <v>633</v>
      </c>
      <c r="F10" s="174" t="s">
        <v>634</v>
      </c>
      <c r="G10" s="174" t="s">
        <v>635</v>
      </c>
      <c r="H10" s="174" t="s">
        <v>636</v>
      </c>
      <c r="I10" s="174" t="s">
        <v>637</v>
      </c>
      <c r="J10" s="174" t="s">
        <v>638</v>
      </c>
      <c r="K10" s="174" t="s">
        <v>639</v>
      </c>
      <c r="L10" s="174" t="s">
        <v>640</v>
      </c>
      <c r="M10" s="174" t="s">
        <v>641</v>
      </c>
      <c r="N10" s="174" t="s">
        <v>642</v>
      </c>
      <c r="O10" s="174" t="s">
        <v>643</v>
      </c>
      <c r="P10" s="174" t="s">
        <v>644</v>
      </c>
      <c r="Q10" s="174" t="s">
        <v>645</v>
      </c>
      <c r="R10" s="174" t="s">
        <v>646</v>
      </c>
      <c r="S10" s="174" t="s">
        <v>9</v>
      </c>
      <c r="T10" s="139"/>
      <c r="U10" s="174" t="s">
        <v>647</v>
      </c>
      <c r="V10" s="174" t="s">
        <v>9</v>
      </c>
      <c r="W10" s="174" t="s">
        <v>648</v>
      </c>
      <c r="X10" s="174" t="s">
        <v>649</v>
      </c>
      <c r="Y10" s="174" t="s">
        <v>650</v>
      </c>
      <c r="Z10" s="174" t="s">
        <v>651</v>
      </c>
      <c r="AA10" s="174" t="s">
        <v>652</v>
      </c>
      <c r="AB10" s="174" t="s">
        <v>653</v>
      </c>
      <c r="AC10" s="174" t="s">
        <v>654</v>
      </c>
      <c r="AD10" s="174" t="s">
        <v>655</v>
      </c>
      <c r="AE10" s="174" t="s">
        <v>656</v>
      </c>
      <c r="AF10" s="174" t="s">
        <v>657</v>
      </c>
      <c r="AG10" s="174" t="s">
        <v>658</v>
      </c>
      <c r="AH10" s="174" t="s">
        <v>659</v>
      </c>
      <c r="AI10" s="174" t="s">
        <v>660</v>
      </c>
      <c r="AJ10" s="174" t="s">
        <v>661</v>
      </c>
      <c r="AK10" s="139" t="s">
        <v>9</v>
      </c>
    </row>
    <row r="11" spans="1:37" s="100" customFormat="1" ht="15.75" customHeight="1" x14ac:dyDescent="0.25">
      <c r="A11" s="138"/>
      <c r="B11" s="170" t="s">
        <v>775</v>
      </c>
      <c r="C11" s="276">
        <f>C7/U7</f>
        <v>2.340869626216953</v>
      </c>
      <c r="D11" s="176">
        <f t="shared" ref="D11:S11" si="2">D7/V7</f>
        <v>0.50841486672925418</v>
      </c>
      <c r="E11" s="176">
        <f t="shared" si="2"/>
        <v>1.8523241986575472</v>
      </c>
      <c r="F11" s="176">
        <f t="shared" si="2"/>
        <v>1.055421256494834</v>
      </c>
      <c r="G11" s="176">
        <f t="shared" si="2"/>
        <v>0.81014703335241178</v>
      </c>
      <c r="H11" s="176">
        <f t="shared" si="2"/>
        <v>1.6318008628444622</v>
      </c>
      <c r="I11" s="176">
        <f t="shared" si="2"/>
        <v>0.8778943736520769</v>
      </c>
      <c r="J11" s="176">
        <f t="shared" si="2"/>
        <v>0.6900773849858185</v>
      </c>
      <c r="K11" s="176">
        <f t="shared" si="2"/>
        <v>1.0997062896706908</v>
      </c>
      <c r="L11" s="276">
        <f t="shared" si="2"/>
        <v>3.4490791321278853</v>
      </c>
      <c r="M11" s="176">
        <f t="shared" si="2"/>
        <v>2.3760259206707661</v>
      </c>
      <c r="N11" s="176">
        <f t="shared" si="2"/>
        <v>0.9089591813560044</v>
      </c>
      <c r="O11" s="176">
        <f t="shared" si="2"/>
        <v>1.8613722100001673</v>
      </c>
      <c r="P11" s="276">
        <f t="shared" si="2"/>
        <v>8.9020845101717683</v>
      </c>
      <c r="Q11" s="176">
        <f t="shared" si="2"/>
        <v>1.0870339626947256</v>
      </c>
      <c r="R11" s="176">
        <f t="shared" si="2"/>
        <v>1.0002768700006537</v>
      </c>
      <c r="S11" s="276">
        <f t="shared" si="2"/>
        <v>1.4125123251946046</v>
      </c>
      <c r="T11" s="139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</row>
    <row r="12" spans="1:37" s="100" customFormat="1" ht="15.75" customHeight="1" x14ac:dyDescent="0.2">
      <c r="A12" s="138"/>
      <c r="B12" s="170" t="s">
        <v>3</v>
      </c>
      <c r="C12" s="174" t="s">
        <v>776</v>
      </c>
      <c r="D12" s="174" t="s">
        <v>777</v>
      </c>
      <c r="E12" s="174" t="s">
        <v>778</v>
      </c>
      <c r="F12" s="174" t="s">
        <v>779</v>
      </c>
      <c r="G12" s="174" t="s">
        <v>1053</v>
      </c>
      <c r="H12" s="174" t="s">
        <v>780</v>
      </c>
      <c r="I12" s="174" t="s">
        <v>781</v>
      </c>
      <c r="J12" s="174" t="s">
        <v>782</v>
      </c>
      <c r="K12" s="174" t="s">
        <v>783</v>
      </c>
      <c r="L12" s="174" t="s">
        <v>784</v>
      </c>
      <c r="M12" s="174" t="s">
        <v>785</v>
      </c>
      <c r="N12" s="174" t="s">
        <v>786</v>
      </c>
      <c r="O12" s="174" t="s">
        <v>787</v>
      </c>
      <c r="P12" s="174" t="s">
        <v>1054</v>
      </c>
      <c r="Q12" s="174" t="s">
        <v>788</v>
      </c>
      <c r="R12" s="174" t="s">
        <v>789</v>
      </c>
      <c r="S12" s="174" t="s">
        <v>790</v>
      </c>
      <c r="T12" s="139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</row>
    <row r="13" spans="1:37" s="100" customFormat="1" ht="15.75" customHeight="1" x14ac:dyDescent="0.2">
      <c r="A13" s="138"/>
      <c r="B13" s="170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39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</row>
    <row r="14" spans="1:37" s="100" customFormat="1" ht="15.75" customHeight="1" x14ac:dyDescent="0.25">
      <c r="A14" s="138"/>
      <c r="B14" s="134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</row>
    <row r="15" spans="1:37" s="66" customFormat="1" ht="10.5" customHeight="1" x14ac:dyDescent="0.25"/>
    <row r="16" spans="1:37" s="66" customFormat="1" ht="15.75" customHeight="1" x14ac:dyDescent="0.25">
      <c r="A16" s="134" t="s">
        <v>4</v>
      </c>
      <c r="B16" s="134" t="s">
        <v>460</v>
      </c>
      <c r="C16" s="140">
        <v>11</v>
      </c>
      <c r="D16" s="141">
        <v>434</v>
      </c>
      <c r="E16" s="141">
        <v>353</v>
      </c>
      <c r="F16" s="141">
        <v>298</v>
      </c>
      <c r="G16" s="141">
        <v>235</v>
      </c>
      <c r="H16" s="141">
        <v>189</v>
      </c>
      <c r="I16" s="141">
        <v>158</v>
      </c>
      <c r="J16" s="141">
        <v>159</v>
      </c>
      <c r="K16" s="141">
        <v>146</v>
      </c>
      <c r="L16" s="141">
        <v>100</v>
      </c>
      <c r="M16" s="141">
        <v>106</v>
      </c>
      <c r="N16" s="141">
        <v>86</v>
      </c>
      <c r="O16" s="141">
        <v>83</v>
      </c>
      <c r="P16" s="141">
        <v>103</v>
      </c>
      <c r="Q16" s="141">
        <v>107</v>
      </c>
      <c r="R16" s="141">
        <v>103</v>
      </c>
      <c r="S16" s="141">
        <v>2671</v>
      </c>
      <c r="T16" s="141"/>
      <c r="U16" s="141">
        <v>0</v>
      </c>
      <c r="V16" s="141">
        <v>118</v>
      </c>
      <c r="W16" s="141">
        <v>84</v>
      </c>
      <c r="X16" s="141">
        <v>78</v>
      </c>
      <c r="Y16" s="141">
        <v>63</v>
      </c>
      <c r="Z16" s="141">
        <v>51</v>
      </c>
      <c r="AA16" s="141">
        <v>60</v>
      </c>
      <c r="AB16" s="141">
        <v>71</v>
      </c>
      <c r="AC16" s="141">
        <v>51</v>
      </c>
      <c r="AD16" s="141">
        <v>46</v>
      </c>
      <c r="AE16" s="141">
        <v>54</v>
      </c>
      <c r="AF16" s="141">
        <v>35</v>
      </c>
      <c r="AG16" s="141">
        <v>35</v>
      </c>
      <c r="AH16" s="141">
        <v>40</v>
      </c>
      <c r="AI16" s="141">
        <v>42</v>
      </c>
      <c r="AJ16" s="141">
        <v>24</v>
      </c>
      <c r="AK16" s="141">
        <v>852</v>
      </c>
    </row>
    <row r="17" spans="1:37" s="66" customFormat="1" ht="15.75" customHeight="1" x14ac:dyDescent="0.3">
      <c r="B17" s="129" t="s">
        <v>563</v>
      </c>
      <c r="C17" s="142">
        <v>2.0269710517881658</v>
      </c>
      <c r="D17" s="142">
        <v>2684.880666065545</v>
      </c>
      <c r="E17" s="142">
        <v>4986.7477430536255</v>
      </c>
      <c r="F17" s="142">
        <v>7458.5831404218143</v>
      </c>
      <c r="G17" s="142">
        <v>9475.9570189758888</v>
      </c>
      <c r="H17" s="142">
        <v>10984.37213930922</v>
      </c>
      <c r="I17" s="142">
        <v>11946.376910118952</v>
      </c>
      <c r="J17" s="142">
        <v>12643.665231971652</v>
      </c>
      <c r="K17" s="142">
        <v>12509.909287117027</v>
      </c>
      <c r="L17" s="142">
        <v>11785.67652217891</v>
      </c>
      <c r="M17" s="142">
        <v>10631.300826519993</v>
      </c>
      <c r="N17" s="142">
        <v>8568.2982878869152</v>
      </c>
      <c r="O17" s="142">
        <v>6818.9732239843088</v>
      </c>
      <c r="P17" s="142">
        <v>5273.7762235694563</v>
      </c>
      <c r="Q17" s="142">
        <v>3450.5364202869546</v>
      </c>
      <c r="R17" s="142">
        <v>1921.7804355977955</v>
      </c>
      <c r="S17" s="142">
        <v>7173.8793947050071</v>
      </c>
      <c r="T17" s="142"/>
      <c r="U17" s="142">
        <v>0.40730004597711178</v>
      </c>
      <c r="V17" s="142">
        <v>2486.6974955343926</v>
      </c>
      <c r="W17" s="142">
        <v>4369.963511096953</v>
      </c>
      <c r="X17" s="142">
        <v>5398.0339225620064</v>
      </c>
      <c r="Y17" s="142">
        <v>5905.7464926049579</v>
      </c>
      <c r="Z17" s="142">
        <v>6837.9590169561952</v>
      </c>
      <c r="AA17" s="142">
        <v>7342.6708663865211</v>
      </c>
      <c r="AB17" s="142">
        <v>6821.1901918712092</v>
      </c>
      <c r="AC17" s="142">
        <v>6444.4900983978096</v>
      </c>
      <c r="AD17" s="142">
        <v>5252.2238263636755</v>
      </c>
      <c r="AE17" s="142">
        <v>4020.9543409472471</v>
      </c>
      <c r="AF17" s="142">
        <v>2868.0211711228089</v>
      </c>
      <c r="AG17" s="142">
        <v>1966.6277165184285</v>
      </c>
      <c r="AH17" s="142">
        <v>1354.9032683318312</v>
      </c>
      <c r="AI17" s="142">
        <v>816.31550402333301</v>
      </c>
      <c r="AJ17" s="142">
        <v>279.10504944132333</v>
      </c>
      <c r="AK17" s="142">
        <v>3879.705790758775</v>
      </c>
    </row>
    <row r="18" spans="1:37" s="66" customFormat="1" ht="15.75" customHeight="1" x14ac:dyDescent="0.25">
      <c r="A18" s="134"/>
      <c r="B18" s="134" t="s">
        <v>238</v>
      </c>
      <c r="C18" s="136">
        <v>6.6035968294512221E-2</v>
      </c>
      <c r="D18" s="136">
        <v>22.245866040917342</v>
      </c>
      <c r="E18" s="136">
        <v>42.357724560866593</v>
      </c>
      <c r="F18" s="136">
        <v>80.192590063952892</v>
      </c>
      <c r="G18" s="136">
        <v>97.817992173375472</v>
      </c>
      <c r="H18" s="136">
        <v>119.92846246981985</v>
      </c>
      <c r="I18" s="136">
        <v>139.13662058082772</v>
      </c>
      <c r="J18" s="136">
        <v>141.63747355752398</v>
      </c>
      <c r="K18" s="136">
        <v>122.9984163937683</v>
      </c>
      <c r="L18" s="136">
        <v>105.89418569501228</v>
      </c>
      <c r="M18" s="136">
        <v>96.122544958752414</v>
      </c>
      <c r="N18" s="136">
        <v>60.902187553855299</v>
      </c>
      <c r="O18" s="136">
        <v>39.017387424690682</v>
      </c>
      <c r="P18" s="136">
        <v>23.631052929143433</v>
      </c>
      <c r="Q18" s="136">
        <v>10.468130425237534</v>
      </c>
      <c r="R18" s="136">
        <v>4.2478073858235872</v>
      </c>
      <c r="S18" s="136">
        <v>1109.1760550660376</v>
      </c>
      <c r="T18" s="136"/>
      <c r="U18" s="136">
        <v>1.265082862675916E-2</v>
      </c>
      <c r="V18" s="136">
        <v>19.895305732337039</v>
      </c>
      <c r="W18" s="136">
        <v>36.927764855633249</v>
      </c>
      <c r="X18" s="136">
        <v>58.33952691781893</v>
      </c>
      <c r="Y18" s="136">
        <v>60.979088531306367</v>
      </c>
      <c r="Z18" s="136">
        <v>75.330943060896331</v>
      </c>
      <c r="AA18" s="136">
        <v>86.962100026911727</v>
      </c>
      <c r="AB18" s="136">
        <v>77.786581491765375</v>
      </c>
      <c r="AC18" s="136">
        <v>64.21230644734672</v>
      </c>
      <c r="AD18" s="136">
        <v>48.341504863418052</v>
      </c>
      <c r="AE18" s="136">
        <v>37.705546366054008</v>
      </c>
      <c r="AF18" s="136">
        <v>21.670610227839532</v>
      </c>
      <c r="AG18" s="136">
        <v>12.566226018952447</v>
      </c>
      <c r="AH18" s="136">
        <v>7.4760500265164014</v>
      </c>
      <c r="AI18" s="136">
        <v>3.5986036358457563</v>
      </c>
      <c r="AJ18" s="136">
        <v>1.3114334077553909</v>
      </c>
      <c r="AK18" s="136">
        <v>620.84422375807219</v>
      </c>
    </row>
    <row r="19" spans="1:37" s="65" customFormat="1" ht="15.75" customHeight="1" x14ac:dyDescent="0.25">
      <c r="B19" s="66" t="s">
        <v>148</v>
      </c>
      <c r="C19" s="143" t="s">
        <v>319</v>
      </c>
      <c r="D19" s="137">
        <v>19.509242715106421</v>
      </c>
      <c r="E19" s="137">
        <v>8.3337809964921785</v>
      </c>
      <c r="F19" s="137">
        <v>3.7160540613833217</v>
      </c>
      <c r="G19" s="137">
        <v>2.4024210145663094</v>
      </c>
      <c r="H19" s="137">
        <v>1.5759394901569934</v>
      </c>
      <c r="I19" s="137">
        <v>1.1355745118749243</v>
      </c>
      <c r="J19" s="137">
        <v>1.122584271001025</v>
      </c>
      <c r="K19" s="137">
        <v>1.1870071524546641</v>
      </c>
      <c r="L19" s="137">
        <v>0.94433891099565903</v>
      </c>
      <c r="M19" s="137">
        <v>1.1027589838105738</v>
      </c>
      <c r="N19" s="137">
        <v>1.4121003440796098</v>
      </c>
      <c r="O19" s="137">
        <v>2.1272567303539289</v>
      </c>
      <c r="P19" s="137">
        <v>4.358671630453391</v>
      </c>
      <c r="Q19" s="137">
        <v>10.221500464116739</v>
      </c>
      <c r="R19" s="137">
        <v>24.247803783134536</v>
      </c>
      <c r="S19" s="137">
        <v>2.4080938168476558</v>
      </c>
      <c r="T19" s="137"/>
      <c r="U19" s="143" t="s">
        <v>319</v>
      </c>
      <c r="V19" s="137">
        <v>5.9310473328493512</v>
      </c>
      <c r="W19" s="137">
        <v>2.2747111916573521</v>
      </c>
      <c r="X19" s="137">
        <v>1.3370009000908794</v>
      </c>
      <c r="Y19" s="137">
        <v>1.0331410573258424</v>
      </c>
      <c r="Z19" s="137">
        <v>0.67701263156592117</v>
      </c>
      <c r="AA19" s="137">
        <v>0.68995573912580421</v>
      </c>
      <c r="AB19" s="137">
        <v>0.91275382769605562</v>
      </c>
      <c r="AC19" s="137">
        <v>0.79424027607261471</v>
      </c>
      <c r="AD19" s="137">
        <v>0.95156326080386533</v>
      </c>
      <c r="AE19" s="137">
        <v>1.4321500469919128</v>
      </c>
      <c r="AF19" s="137">
        <v>1.6150906519022077</v>
      </c>
      <c r="AG19" s="137">
        <v>2.7852435526157824</v>
      </c>
      <c r="AH19" s="137">
        <v>5.3504189857111895</v>
      </c>
      <c r="AI19" s="137">
        <v>11.671193676802091</v>
      </c>
      <c r="AJ19" s="137">
        <v>18.30058610530417</v>
      </c>
      <c r="AK19" s="137">
        <v>1.3723249204811858</v>
      </c>
    </row>
    <row r="20" spans="1:37" s="100" customFormat="1" ht="15.75" customHeight="1" x14ac:dyDescent="0.25">
      <c r="A20" s="138"/>
      <c r="B20" s="134" t="s">
        <v>3</v>
      </c>
      <c r="C20" s="144" t="s">
        <v>320</v>
      </c>
      <c r="D20" s="139" t="s">
        <v>522</v>
      </c>
      <c r="E20" s="139" t="s">
        <v>523</v>
      </c>
      <c r="F20" s="139" t="s">
        <v>524</v>
      </c>
      <c r="G20" s="139" t="s">
        <v>525</v>
      </c>
      <c r="H20" s="139" t="s">
        <v>526</v>
      </c>
      <c r="I20" s="139" t="s">
        <v>527</v>
      </c>
      <c r="J20" s="139" t="s">
        <v>528</v>
      </c>
      <c r="K20" s="139" t="s">
        <v>529</v>
      </c>
      <c r="L20" s="139" t="s">
        <v>530</v>
      </c>
      <c r="M20" s="139" t="s">
        <v>531</v>
      </c>
      <c r="N20" s="139" t="s">
        <v>532</v>
      </c>
      <c r="O20" s="139" t="s">
        <v>533</v>
      </c>
      <c r="P20" s="139" t="s">
        <v>534</v>
      </c>
      <c r="Q20" s="139" t="s">
        <v>535</v>
      </c>
      <c r="R20" s="139" t="s">
        <v>536</v>
      </c>
      <c r="S20" s="139" t="s">
        <v>537</v>
      </c>
      <c r="T20" s="139"/>
      <c r="U20" s="144" t="s">
        <v>320</v>
      </c>
      <c r="V20" s="139" t="s">
        <v>538</v>
      </c>
      <c r="W20" s="139" t="s">
        <v>539</v>
      </c>
      <c r="X20" s="139" t="s">
        <v>540</v>
      </c>
      <c r="Y20" s="139" t="s">
        <v>541</v>
      </c>
      <c r="Z20" s="139" t="s">
        <v>542</v>
      </c>
      <c r="AA20" s="139" t="s">
        <v>543</v>
      </c>
      <c r="AB20" s="139" t="s">
        <v>544</v>
      </c>
      <c r="AC20" s="139" t="s">
        <v>545</v>
      </c>
      <c r="AD20" s="139" t="s">
        <v>546</v>
      </c>
      <c r="AE20" s="139" t="s">
        <v>547</v>
      </c>
      <c r="AF20" s="139" t="s">
        <v>548</v>
      </c>
      <c r="AG20" s="139" t="s">
        <v>549</v>
      </c>
      <c r="AH20" s="139" t="s">
        <v>550</v>
      </c>
      <c r="AI20" s="139" t="s">
        <v>551</v>
      </c>
      <c r="AJ20" s="139" t="s">
        <v>552</v>
      </c>
      <c r="AK20" s="139" t="s">
        <v>553</v>
      </c>
    </row>
    <row r="21" spans="1:37" s="100" customFormat="1" ht="15.75" customHeight="1" x14ac:dyDescent="0.25">
      <c r="A21" s="138"/>
      <c r="B21" s="170" t="s">
        <v>631</v>
      </c>
      <c r="C21" s="176" t="s">
        <v>9</v>
      </c>
      <c r="D21" s="176">
        <f t="shared" ref="D21:R21" si="3">D19/$D$19</f>
        <v>1</v>
      </c>
      <c r="E21" s="276">
        <f t="shared" si="3"/>
        <v>0.42717091166430338</v>
      </c>
      <c r="F21" s="276">
        <f t="shared" si="3"/>
        <v>0.19047659182106039</v>
      </c>
      <c r="G21" s="276">
        <f t="shared" si="3"/>
        <v>0.12314270982471626</v>
      </c>
      <c r="H21" s="276">
        <f t="shared" si="3"/>
        <v>8.0779121628166015E-2</v>
      </c>
      <c r="I21" s="276">
        <f t="shared" si="3"/>
        <v>5.8207001084446236E-2</v>
      </c>
      <c r="J21" s="276">
        <f t="shared" si="3"/>
        <v>5.7541150489238836E-2</v>
      </c>
      <c r="K21" s="276">
        <f t="shared" si="3"/>
        <v>6.0843322818242417E-2</v>
      </c>
      <c r="L21" s="276">
        <f t="shared" si="3"/>
        <v>4.8404693343859904E-2</v>
      </c>
      <c r="M21" s="276">
        <f t="shared" si="3"/>
        <v>5.6524950758682399E-2</v>
      </c>
      <c r="N21" s="276">
        <f t="shared" si="3"/>
        <v>7.2381094679097438E-2</v>
      </c>
      <c r="O21" s="276">
        <f t="shared" si="3"/>
        <v>0.10903840612463901</v>
      </c>
      <c r="P21" s="276">
        <f t="shared" si="3"/>
        <v>0.22341572628436157</v>
      </c>
      <c r="Q21" s="276">
        <f t="shared" si="3"/>
        <v>0.52393117525786959</v>
      </c>
      <c r="R21" s="276">
        <f t="shared" si="3"/>
        <v>1.2428880063273264</v>
      </c>
      <c r="S21" s="174" t="s">
        <v>9</v>
      </c>
      <c r="T21" s="139"/>
      <c r="U21" s="175" t="s">
        <v>9</v>
      </c>
      <c r="V21" s="174">
        <v>1</v>
      </c>
      <c r="W21" s="275">
        <f>W19/$V$19</f>
        <v>0.38352605602365875</v>
      </c>
      <c r="X21" s="275">
        <f t="shared" ref="X21:AJ21" si="4">X19/$V$19</f>
        <v>0.22542408196371061</v>
      </c>
      <c r="Y21" s="275">
        <f t="shared" si="4"/>
        <v>0.17419201017057273</v>
      </c>
      <c r="Z21" s="275">
        <f t="shared" si="4"/>
        <v>0.1141472312682886</v>
      </c>
      <c r="AA21" s="275">
        <f t="shared" si="4"/>
        <v>0.11632949467532586</v>
      </c>
      <c r="AB21" s="275">
        <f t="shared" si="4"/>
        <v>0.15389420729130432</v>
      </c>
      <c r="AC21" s="275">
        <f t="shared" si="4"/>
        <v>0.13391231455424105</v>
      </c>
      <c r="AD21" s="275">
        <f t="shared" si="4"/>
        <v>0.16043764404535987</v>
      </c>
      <c r="AE21" s="275">
        <f t="shared" si="4"/>
        <v>0.24146663592783868</v>
      </c>
      <c r="AF21" s="275">
        <f t="shared" si="4"/>
        <v>0.27231120597486402</v>
      </c>
      <c r="AG21" s="275">
        <f t="shared" si="4"/>
        <v>0.46960400015518267</v>
      </c>
      <c r="AH21" s="173">
        <f t="shared" si="4"/>
        <v>0.90210357217648096</v>
      </c>
      <c r="AI21" s="173">
        <f t="shared" si="4"/>
        <v>1.9678132750957325</v>
      </c>
      <c r="AJ21" s="173">
        <f t="shared" si="4"/>
        <v>3.0855572512371663</v>
      </c>
      <c r="AK21" s="139" t="s">
        <v>9</v>
      </c>
    </row>
    <row r="22" spans="1:37" s="100" customFormat="1" ht="15.75" customHeight="1" x14ac:dyDescent="0.25">
      <c r="A22" s="138"/>
      <c r="B22" s="170" t="s">
        <v>3</v>
      </c>
      <c r="C22" s="180" t="s">
        <v>9</v>
      </c>
      <c r="D22" s="174" t="s">
        <v>9</v>
      </c>
      <c r="E22" s="174" t="s">
        <v>662</v>
      </c>
      <c r="F22" s="174" t="s">
        <v>663</v>
      </c>
      <c r="G22" s="174" t="s">
        <v>664</v>
      </c>
      <c r="H22" s="174" t="s">
        <v>984</v>
      </c>
      <c r="I22" s="174" t="s">
        <v>464</v>
      </c>
      <c r="J22" s="174" t="s">
        <v>464</v>
      </c>
      <c r="K22" s="174" t="s">
        <v>464</v>
      </c>
      <c r="L22" s="174" t="s">
        <v>503</v>
      </c>
      <c r="M22" s="174" t="s">
        <v>464</v>
      </c>
      <c r="N22" s="174" t="s">
        <v>665</v>
      </c>
      <c r="O22" s="174" t="s">
        <v>666</v>
      </c>
      <c r="P22" s="174" t="s">
        <v>667</v>
      </c>
      <c r="Q22" s="174" t="s">
        <v>668</v>
      </c>
      <c r="R22" s="174" t="s">
        <v>1055</v>
      </c>
      <c r="S22" s="174" t="s">
        <v>9</v>
      </c>
      <c r="T22" s="139"/>
      <c r="U22" s="175" t="s">
        <v>9</v>
      </c>
      <c r="V22" s="174" t="s">
        <v>9</v>
      </c>
      <c r="W22" s="174" t="s">
        <v>669</v>
      </c>
      <c r="X22" s="174" t="s">
        <v>987</v>
      </c>
      <c r="Y22" s="174" t="s">
        <v>475</v>
      </c>
      <c r="Z22" s="174" t="s">
        <v>670</v>
      </c>
      <c r="AA22" s="174" t="s">
        <v>671</v>
      </c>
      <c r="AB22" s="174" t="s">
        <v>672</v>
      </c>
      <c r="AC22" s="174" t="s">
        <v>673</v>
      </c>
      <c r="AD22" s="174" t="s">
        <v>674</v>
      </c>
      <c r="AE22" s="174" t="s">
        <v>675</v>
      </c>
      <c r="AF22" s="174" t="s">
        <v>676</v>
      </c>
      <c r="AG22" s="174" t="s">
        <v>677</v>
      </c>
      <c r="AH22" s="174" t="s">
        <v>678</v>
      </c>
      <c r="AI22" s="174" t="s">
        <v>679</v>
      </c>
      <c r="AJ22" s="174" t="s">
        <v>680</v>
      </c>
      <c r="AK22" s="139" t="s">
        <v>9</v>
      </c>
    </row>
    <row r="23" spans="1:37" s="100" customFormat="1" ht="15.75" customHeight="1" x14ac:dyDescent="0.25">
      <c r="A23" s="138"/>
      <c r="B23" s="170" t="s">
        <v>775</v>
      </c>
      <c r="C23" s="180" t="s">
        <v>9</v>
      </c>
      <c r="D23" s="276">
        <f>D19/V19</f>
        <v>3.2893419357916218</v>
      </c>
      <c r="E23" s="276">
        <f t="shared" ref="E23:S23" si="5">E19/W19</f>
        <v>3.6636655356762873</v>
      </c>
      <c r="F23" s="276">
        <f t="shared" si="5"/>
        <v>2.7793953325915726</v>
      </c>
      <c r="G23" s="276">
        <f t="shared" si="5"/>
        <v>2.3253562497890448</v>
      </c>
      <c r="H23" s="276">
        <f t="shared" si="5"/>
        <v>2.3277844705967543</v>
      </c>
      <c r="I23" s="276">
        <f t="shared" si="5"/>
        <v>1.6458657381613104</v>
      </c>
      <c r="J23" s="176">
        <f t="shared" si="5"/>
        <v>1.2298872236281022</v>
      </c>
      <c r="K23" s="276">
        <f t="shared" si="5"/>
        <v>1.4945189613453198</v>
      </c>
      <c r="L23" s="176">
        <f t="shared" si="5"/>
        <v>0.99240791431764264</v>
      </c>
      <c r="M23" s="176">
        <f t="shared" si="5"/>
        <v>0.77000240730837399</v>
      </c>
      <c r="N23" s="176">
        <f t="shared" si="5"/>
        <v>0.87431646168992327</v>
      </c>
      <c r="O23" s="176">
        <f t="shared" si="5"/>
        <v>0.76375968211329304</v>
      </c>
      <c r="P23" s="176">
        <f t="shared" si="5"/>
        <v>0.81464117896068411</v>
      </c>
      <c r="Q23" s="176">
        <f t="shared" si="5"/>
        <v>0.87578877938022803</v>
      </c>
      <c r="R23" s="176">
        <f t="shared" si="5"/>
        <v>1.3249741644125075</v>
      </c>
      <c r="S23" s="276">
        <f t="shared" si="5"/>
        <v>1.7547548549969438</v>
      </c>
      <c r="T23" s="139"/>
      <c r="U23" s="179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s="100" customFormat="1" ht="15.75" customHeight="1" x14ac:dyDescent="0.25">
      <c r="A24" s="138"/>
      <c r="B24" s="170" t="s">
        <v>3</v>
      </c>
      <c r="C24" s="180" t="s">
        <v>9</v>
      </c>
      <c r="D24" s="174" t="s">
        <v>791</v>
      </c>
      <c r="E24" s="174" t="s">
        <v>792</v>
      </c>
      <c r="F24" s="174" t="s">
        <v>793</v>
      </c>
      <c r="G24" s="174" t="s">
        <v>794</v>
      </c>
      <c r="H24" s="174" t="s">
        <v>795</v>
      </c>
      <c r="I24" s="174" t="s">
        <v>796</v>
      </c>
      <c r="J24" s="174" t="s">
        <v>797</v>
      </c>
      <c r="K24" s="174" t="s">
        <v>798</v>
      </c>
      <c r="L24" s="174" t="s">
        <v>1058</v>
      </c>
      <c r="M24" s="174" t="s">
        <v>799</v>
      </c>
      <c r="N24" s="174" t="s">
        <v>1057</v>
      </c>
      <c r="O24" s="174" t="s">
        <v>800</v>
      </c>
      <c r="P24" s="174" t="s">
        <v>801</v>
      </c>
      <c r="Q24" s="174" t="s">
        <v>802</v>
      </c>
      <c r="R24" s="174" t="s">
        <v>803</v>
      </c>
      <c r="S24" s="174" t="s">
        <v>1056</v>
      </c>
      <c r="T24" s="139"/>
      <c r="U24" s="179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</row>
    <row r="25" spans="1:37" s="100" customFormat="1" ht="15.75" customHeight="1" x14ac:dyDescent="0.25">
      <c r="A25" s="138"/>
      <c r="B25" s="134"/>
      <c r="C25" s="144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44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</row>
    <row r="26" spans="1:37" s="66" customFormat="1" ht="10.5" customHeight="1" x14ac:dyDescent="0.25"/>
    <row r="27" spans="1:37" s="66" customFormat="1" ht="15.75" customHeight="1" x14ac:dyDescent="0.25">
      <c r="A27" s="134" t="s">
        <v>5</v>
      </c>
      <c r="B27" s="134" t="s">
        <v>460</v>
      </c>
      <c r="C27" s="140">
        <v>144</v>
      </c>
      <c r="D27" s="140">
        <v>104</v>
      </c>
      <c r="E27" s="140">
        <v>97</v>
      </c>
      <c r="F27" s="140">
        <v>90</v>
      </c>
      <c r="G27" s="140">
        <v>99</v>
      </c>
      <c r="H27" s="140">
        <v>104</v>
      </c>
      <c r="I27" s="140">
        <v>93</v>
      </c>
      <c r="J27" s="140">
        <v>129</v>
      </c>
      <c r="K27" s="140">
        <v>131</v>
      </c>
      <c r="L27" s="140">
        <v>106</v>
      </c>
      <c r="M27" s="140">
        <v>120</v>
      </c>
      <c r="N27" s="140">
        <v>118</v>
      </c>
      <c r="O27" s="140">
        <v>132</v>
      </c>
      <c r="P27" s="140">
        <v>177</v>
      </c>
      <c r="Q27" s="140">
        <v>187</v>
      </c>
      <c r="R27" s="140">
        <v>213</v>
      </c>
      <c r="S27" s="140">
        <v>2044</v>
      </c>
      <c r="T27" s="140"/>
      <c r="U27" s="140">
        <v>87</v>
      </c>
      <c r="V27" s="140">
        <v>38</v>
      </c>
      <c r="W27" s="140">
        <v>23</v>
      </c>
      <c r="X27" s="140">
        <v>25</v>
      </c>
      <c r="Y27" s="140">
        <v>25</v>
      </c>
      <c r="Z27" s="140">
        <v>26</v>
      </c>
      <c r="AA27" s="140">
        <v>37</v>
      </c>
      <c r="AB27" s="140">
        <v>47</v>
      </c>
      <c r="AC27" s="140">
        <v>30</v>
      </c>
      <c r="AD27" s="140">
        <v>36</v>
      </c>
      <c r="AE27" s="140">
        <v>42</v>
      </c>
      <c r="AF27" s="140">
        <v>41</v>
      </c>
      <c r="AG27" s="140">
        <v>72</v>
      </c>
      <c r="AH27" s="140">
        <v>144</v>
      </c>
      <c r="AI27" s="140">
        <v>173</v>
      </c>
      <c r="AJ27" s="140">
        <v>243</v>
      </c>
      <c r="AK27" s="140">
        <v>1089</v>
      </c>
    </row>
    <row r="28" spans="1:37" s="66" customFormat="1" ht="15.75" customHeight="1" x14ac:dyDescent="0.3">
      <c r="B28" s="129" t="s">
        <v>563</v>
      </c>
      <c r="C28" s="135">
        <v>337.44684850724053</v>
      </c>
      <c r="D28" s="135">
        <v>373.72908185001518</v>
      </c>
      <c r="E28" s="135">
        <v>380.64285873297081</v>
      </c>
      <c r="F28" s="135">
        <v>315.31484225583569</v>
      </c>
      <c r="G28" s="135">
        <v>323.26077028126184</v>
      </c>
      <c r="H28" s="135">
        <v>289.14229699631494</v>
      </c>
      <c r="I28" s="135">
        <v>262.69786831803765</v>
      </c>
      <c r="J28" s="135">
        <v>257.09841788167898</v>
      </c>
      <c r="K28" s="135">
        <v>280.84835912612243</v>
      </c>
      <c r="L28" s="135">
        <v>270.2475551541612</v>
      </c>
      <c r="M28" s="135">
        <v>290.3864691825529</v>
      </c>
      <c r="N28" s="135">
        <v>292.32391230992312</v>
      </c>
      <c r="O28" s="135">
        <v>267.03101252348699</v>
      </c>
      <c r="P28" s="135">
        <v>214.49568115331584</v>
      </c>
      <c r="Q28" s="135">
        <v>175.21109446743247</v>
      </c>
      <c r="R28" s="135">
        <v>135.93870112710334</v>
      </c>
      <c r="S28" s="135">
        <v>300.01058118743191</v>
      </c>
      <c r="T28" s="135"/>
      <c r="U28" s="135">
        <v>346.44536251418543</v>
      </c>
      <c r="V28" s="135">
        <v>371.91196811779378</v>
      </c>
      <c r="W28" s="135">
        <v>362.00867975260195</v>
      </c>
      <c r="X28" s="135">
        <v>375.83286317387012</v>
      </c>
      <c r="Y28" s="135">
        <v>387.51315205720277</v>
      </c>
      <c r="Z28" s="135">
        <v>347.61874826883388</v>
      </c>
      <c r="AA28" s="135">
        <v>331.17785636999128</v>
      </c>
      <c r="AB28" s="135">
        <v>301.09235076518968</v>
      </c>
      <c r="AC28" s="135">
        <v>298.89064266748511</v>
      </c>
      <c r="AD28" s="135">
        <v>288.46822466989852</v>
      </c>
      <c r="AE28" s="135">
        <v>273.73390140809346</v>
      </c>
      <c r="AF28" s="135">
        <v>256.00103705842565</v>
      </c>
      <c r="AG28" s="135">
        <v>214.55460406534792</v>
      </c>
      <c r="AH28" s="135">
        <v>174.74127251262615</v>
      </c>
      <c r="AI28" s="135">
        <v>126.17956015056747</v>
      </c>
      <c r="AJ28" s="135">
        <v>81.858905631662651</v>
      </c>
      <c r="AK28" s="135">
        <v>310.88570857717667</v>
      </c>
    </row>
    <row r="29" spans="1:37" s="66" customFormat="1" ht="15.75" customHeight="1" x14ac:dyDescent="0.25">
      <c r="A29" s="134"/>
      <c r="B29" s="134" t="s">
        <v>238</v>
      </c>
      <c r="C29" s="136">
        <v>10.993560746439321</v>
      </c>
      <c r="D29" s="136">
        <v>3.0965722966800584</v>
      </c>
      <c r="E29" s="136">
        <v>3.2332025193636604</v>
      </c>
      <c r="F29" s="136">
        <v>3.3901765804640713</v>
      </c>
      <c r="G29" s="136">
        <v>3.3369420559855176</v>
      </c>
      <c r="H29" s="136">
        <v>3.1568842236931691</v>
      </c>
      <c r="I29" s="136">
        <v>3.059579812905393</v>
      </c>
      <c r="J29" s="136">
        <v>2.8800802375182029</v>
      </c>
      <c r="K29" s="136">
        <v>2.7613232539484067</v>
      </c>
      <c r="L29" s="136">
        <v>2.4281715805845869</v>
      </c>
      <c r="M29" s="136">
        <v>2.6255193879740997</v>
      </c>
      <c r="N29" s="136">
        <v>2.0777948124359993</v>
      </c>
      <c r="O29" s="136">
        <v>1.5279210121239648</v>
      </c>
      <c r="P29" s="136">
        <v>0.96112511785264687</v>
      </c>
      <c r="Q29" s="136">
        <v>0.53154998685136812</v>
      </c>
      <c r="R29" s="136">
        <v>0.30047210803629287</v>
      </c>
      <c r="S29" s="136">
        <v>46.385579490666679</v>
      </c>
      <c r="T29" s="136"/>
      <c r="U29" s="136">
        <v>10.76066883122499</v>
      </c>
      <c r="V29" s="136">
        <v>2.9755538518482241</v>
      </c>
      <c r="W29" s="136">
        <v>3.0591036670341971</v>
      </c>
      <c r="X29" s="136">
        <v>4.061832836227623</v>
      </c>
      <c r="Y29" s="136">
        <v>4.0012213250147051</v>
      </c>
      <c r="Z29" s="136">
        <v>3.8295707926597147</v>
      </c>
      <c r="AA29" s="136">
        <v>3.9222678499980783</v>
      </c>
      <c r="AB29" s="136">
        <v>3.4335569043734182</v>
      </c>
      <c r="AC29" s="136">
        <v>2.9781188655996962</v>
      </c>
      <c r="AD29" s="136">
        <v>2.6550635591393186</v>
      </c>
      <c r="AE29" s="136">
        <v>2.5668747855197624</v>
      </c>
      <c r="AF29" s="136">
        <v>1.9343297559564259</v>
      </c>
      <c r="AG29" s="136">
        <v>1.3709466338982879</v>
      </c>
      <c r="AH29" s="136">
        <v>0.96418285019708327</v>
      </c>
      <c r="AI29" s="136">
        <v>0.55624353781019398</v>
      </c>
      <c r="AJ29" s="136">
        <v>0.38463117662164398</v>
      </c>
      <c r="AK29" s="136">
        <v>49.749029134842509</v>
      </c>
    </row>
    <row r="30" spans="1:37" s="65" customFormat="1" ht="15.75" customHeight="1" x14ac:dyDescent="0.25">
      <c r="B30" s="66" t="s">
        <v>148</v>
      </c>
      <c r="C30" s="137">
        <v>13.098576823404539</v>
      </c>
      <c r="D30" s="137">
        <v>33.585522970512258</v>
      </c>
      <c r="E30" s="137">
        <v>30.001213786970254</v>
      </c>
      <c r="F30" s="137">
        <v>26.547289754352608</v>
      </c>
      <c r="G30" s="137">
        <v>29.667881053679782</v>
      </c>
      <c r="H30" s="137">
        <v>32.943875236049266</v>
      </c>
      <c r="I30" s="137">
        <v>30.396330766637757</v>
      </c>
      <c r="J30" s="137">
        <v>44.790418794429399</v>
      </c>
      <c r="K30" s="137">
        <v>47.441022999637426</v>
      </c>
      <c r="L30" s="137">
        <v>43.654246202189839</v>
      </c>
      <c r="M30" s="137">
        <v>45.705242379716061</v>
      </c>
      <c r="N30" s="137">
        <v>56.790978249511177</v>
      </c>
      <c r="O30" s="137">
        <v>86.391900466442735</v>
      </c>
      <c r="P30" s="137">
        <v>184.15916586953296</v>
      </c>
      <c r="Q30" s="137">
        <v>351.80134441859917</v>
      </c>
      <c r="R30" s="137">
        <v>708.88443320759927</v>
      </c>
      <c r="S30" s="137">
        <v>44.065419090242834</v>
      </c>
      <c r="T30" s="137"/>
      <c r="U30" s="137">
        <v>8.0849993029751062</v>
      </c>
      <c r="V30" s="137">
        <v>12.770731733319773</v>
      </c>
      <c r="W30" s="137">
        <v>7.518542195171344</v>
      </c>
      <c r="X30" s="137">
        <v>6.1548569347867206</v>
      </c>
      <c r="Y30" s="137">
        <v>6.2480922621565114</v>
      </c>
      <c r="Z30" s="137">
        <v>6.7892725863261747</v>
      </c>
      <c r="AA30" s="137">
        <v>9.4333180228928342</v>
      </c>
      <c r="AB30" s="137">
        <v>13.688429028257772</v>
      </c>
      <c r="AC30" s="137">
        <v>10.073473005570909</v>
      </c>
      <c r="AD30" s="137">
        <v>13.558997439469954</v>
      </c>
      <c r="AE30" s="137">
        <v>16.362309621384782</v>
      </c>
      <c r="AF30" s="137">
        <v>21.195972338091664</v>
      </c>
      <c r="AG30" s="137">
        <v>52.518455656634821</v>
      </c>
      <c r="AH30" s="137">
        <v>149.34926499736619</v>
      </c>
      <c r="AI30" s="137">
        <v>311.01484914514634</v>
      </c>
      <c r="AJ30" s="137">
        <v>631.77405985224004</v>
      </c>
      <c r="AK30" s="137">
        <v>21.889874414399415</v>
      </c>
    </row>
    <row r="31" spans="1:37" s="100" customFormat="1" ht="15.75" customHeight="1" x14ac:dyDescent="0.25">
      <c r="A31" s="138"/>
      <c r="B31" s="134" t="s">
        <v>3</v>
      </c>
      <c r="C31" s="139" t="s">
        <v>317</v>
      </c>
      <c r="D31" s="139" t="s">
        <v>285</v>
      </c>
      <c r="E31" s="139" t="s">
        <v>286</v>
      </c>
      <c r="F31" s="139" t="s">
        <v>287</v>
      </c>
      <c r="G31" s="139" t="s">
        <v>288</v>
      </c>
      <c r="H31" s="139" t="s">
        <v>289</v>
      </c>
      <c r="I31" s="139" t="s">
        <v>290</v>
      </c>
      <c r="J31" s="139" t="s">
        <v>291</v>
      </c>
      <c r="K31" s="139" t="s">
        <v>292</v>
      </c>
      <c r="L31" s="139" t="s">
        <v>293</v>
      </c>
      <c r="M31" s="139" t="s">
        <v>294</v>
      </c>
      <c r="N31" s="139" t="s">
        <v>316</v>
      </c>
      <c r="O31" s="139" t="s">
        <v>295</v>
      </c>
      <c r="P31" s="139" t="s">
        <v>296</v>
      </c>
      <c r="Q31" s="139" t="s">
        <v>297</v>
      </c>
      <c r="R31" s="139" t="s">
        <v>298</v>
      </c>
      <c r="S31" s="139" t="s">
        <v>318</v>
      </c>
      <c r="T31" s="139"/>
      <c r="U31" s="139" t="s">
        <v>315</v>
      </c>
      <c r="V31" s="139" t="s">
        <v>314</v>
      </c>
      <c r="W31" s="139" t="s">
        <v>299</v>
      </c>
      <c r="X31" s="139" t="s">
        <v>313</v>
      </c>
      <c r="Y31" s="139" t="s">
        <v>312</v>
      </c>
      <c r="Z31" s="139" t="s">
        <v>300</v>
      </c>
      <c r="AA31" s="139" t="s">
        <v>311</v>
      </c>
      <c r="AB31" s="139" t="s">
        <v>301</v>
      </c>
      <c r="AC31" s="139" t="s">
        <v>302</v>
      </c>
      <c r="AD31" s="139" t="s">
        <v>303</v>
      </c>
      <c r="AE31" s="139" t="s">
        <v>304</v>
      </c>
      <c r="AF31" s="139" t="s">
        <v>305</v>
      </c>
      <c r="AG31" s="139" t="s">
        <v>306</v>
      </c>
      <c r="AH31" s="139" t="s">
        <v>307</v>
      </c>
      <c r="AI31" s="139" t="s">
        <v>308</v>
      </c>
      <c r="AJ31" s="139" t="s">
        <v>309</v>
      </c>
      <c r="AK31" s="139" t="s">
        <v>310</v>
      </c>
    </row>
    <row r="32" spans="1:37" s="100" customFormat="1" ht="15.75" customHeight="1" x14ac:dyDescent="0.25">
      <c r="A32" s="138"/>
      <c r="B32" s="170" t="s">
        <v>631</v>
      </c>
      <c r="C32" s="276">
        <f>C30/$D$30</f>
        <v>0.39000663574317285</v>
      </c>
      <c r="D32" s="176">
        <f t="shared" ref="D32:R32" si="6">D30/$D$30</f>
        <v>1</v>
      </c>
      <c r="E32" s="176">
        <f t="shared" si="6"/>
        <v>0.8932781488414222</v>
      </c>
      <c r="F32" s="176">
        <f t="shared" si="6"/>
        <v>0.79043848081987156</v>
      </c>
      <c r="G32" s="176">
        <f t="shared" si="6"/>
        <v>0.88335325550023069</v>
      </c>
      <c r="H32" s="176">
        <f t="shared" si="6"/>
        <v>0.98089510962725357</v>
      </c>
      <c r="I32" s="176">
        <f t="shared" si="6"/>
        <v>0.90504265166052111</v>
      </c>
      <c r="J32" s="276">
        <f t="shared" si="6"/>
        <v>1.3336227884185374</v>
      </c>
      <c r="K32" s="276">
        <f t="shared" si="6"/>
        <v>1.4125438225657572</v>
      </c>
      <c r="L32" s="276">
        <f t="shared" si="6"/>
        <v>1.2997935521360742</v>
      </c>
      <c r="M32" s="276">
        <f t="shared" si="6"/>
        <v>1.360861416981501</v>
      </c>
      <c r="N32" s="276">
        <f t="shared" si="6"/>
        <v>1.6909362495076545</v>
      </c>
      <c r="O32" s="176">
        <f t="shared" si="6"/>
        <v>2.572295823480073</v>
      </c>
      <c r="P32" s="176">
        <f t="shared" si="6"/>
        <v>5.483290107800995</v>
      </c>
      <c r="Q32" s="176">
        <f t="shared" si="6"/>
        <v>10.474791317898402</v>
      </c>
      <c r="R32" s="176">
        <f t="shared" si="6"/>
        <v>21.106845167484586</v>
      </c>
      <c r="S32" s="282" t="s">
        <v>9</v>
      </c>
      <c r="T32" s="139"/>
      <c r="U32" s="275">
        <f>U30/$V$30</f>
        <v>0.6330881794252049</v>
      </c>
      <c r="V32" s="173">
        <f t="shared" ref="V32:AJ32" si="7">V30/$V$30</f>
        <v>1</v>
      </c>
      <c r="W32" s="275">
        <f t="shared" si="7"/>
        <v>0.58873229445067099</v>
      </c>
      <c r="X32" s="275">
        <f t="shared" si="7"/>
        <v>0.4819502173652469</v>
      </c>
      <c r="Y32" s="275">
        <f t="shared" si="7"/>
        <v>0.48925092098323403</v>
      </c>
      <c r="Z32" s="275">
        <f t="shared" si="7"/>
        <v>0.53162753146027386</v>
      </c>
      <c r="AA32" s="173">
        <f t="shared" si="7"/>
        <v>0.73866699417705395</v>
      </c>
      <c r="AB32" s="173">
        <f t="shared" si="7"/>
        <v>1.0718594137048278</v>
      </c>
      <c r="AC32" s="173">
        <f t="shared" si="7"/>
        <v>0.78879372113725332</v>
      </c>
      <c r="AD32" s="173">
        <f t="shared" si="7"/>
        <v>1.0617243962688165</v>
      </c>
      <c r="AE32" s="173">
        <f t="shared" si="7"/>
        <v>1.2812350899748619</v>
      </c>
      <c r="AF32" s="275">
        <f t="shared" si="7"/>
        <v>1.6597304509020281</v>
      </c>
      <c r="AG32" s="275">
        <f t="shared" si="7"/>
        <v>4.1124077111110502</v>
      </c>
      <c r="AH32" s="275">
        <f t="shared" si="7"/>
        <v>11.694652124568794</v>
      </c>
      <c r="AI32" s="275">
        <f t="shared" si="7"/>
        <v>24.353721904100912</v>
      </c>
      <c r="AJ32" s="275">
        <f t="shared" si="7"/>
        <v>49.470466770819037</v>
      </c>
      <c r="AK32" s="139" t="s">
        <v>9</v>
      </c>
    </row>
    <row r="33" spans="1:37" s="100" customFormat="1" ht="15.75" customHeight="1" x14ac:dyDescent="0.2">
      <c r="A33" s="138"/>
      <c r="B33" s="170" t="s">
        <v>3</v>
      </c>
      <c r="C33" s="174" t="s">
        <v>681</v>
      </c>
      <c r="D33" s="174" t="s">
        <v>9</v>
      </c>
      <c r="E33" s="174" t="s">
        <v>682</v>
      </c>
      <c r="F33" s="174" t="s">
        <v>683</v>
      </c>
      <c r="G33" s="174" t="s">
        <v>684</v>
      </c>
      <c r="H33" s="174" t="s">
        <v>685</v>
      </c>
      <c r="I33" s="174" t="s">
        <v>686</v>
      </c>
      <c r="J33" s="174" t="s">
        <v>687</v>
      </c>
      <c r="K33" s="174" t="s">
        <v>688</v>
      </c>
      <c r="L33" s="174" t="s">
        <v>689</v>
      </c>
      <c r="M33" s="174" t="s">
        <v>690</v>
      </c>
      <c r="N33" s="174" t="s">
        <v>691</v>
      </c>
      <c r="O33" s="174" t="s">
        <v>692</v>
      </c>
      <c r="P33" s="174" t="s">
        <v>693</v>
      </c>
      <c r="Q33" s="174" t="s">
        <v>694</v>
      </c>
      <c r="R33" s="174" t="s">
        <v>695</v>
      </c>
      <c r="S33" s="174" t="s">
        <v>9</v>
      </c>
      <c r="T33" s="139"/>
      <c r="U33" s="174" t="s">
        <v>696</v>
      </c>
      <c r="V33" s="174" t="s">
        <v>9</v>
      </c>
      <c r="W33" s="174" t="s">
        <v>697</v>
      </c>
      <c r="X33" s="174" t="s">
        <v>988</v>
      </c>
      <c r="Y33" s="174" t="s">
        <v>989</v>
      </c>
      <c r="Z33" s="174" t="s">
        <v>698</v>
      </c>
      <c r="AA33" s="174" t="s">
        <v>699</v>
      </c>
      <c r="AB33" s="174" t="s">
        <v>990</v>
      </c>
      <c r="AC33" s="174" t="s">
        <v>700</v>
      </c>
      <c r="AD33" s="174" t="s">
        <v>701</v>
      </c>
      <c r="AE33" s="174" t="s">
        <v>702</v>
      </c>
      <c r="AF33" s="174" t="s">
        <v>703</v>
      </c>
      <c r="AG33" s="174" t="s">
        <v>704</v>
      </c>
      <c r="AH33" s="174" t="s">
        <v>705</v>
      </c>
      <c r="AI33" s="174" t="s">
        <v>706</v>
      </c>
      <c r="AJ33" s="174" t="s">
        <v>707</v>
      </c>
      <c r="AK33" s="139" t="s">
        <v>9</v>
      </c>
    </row>
    <row r="34" spans="1:37" s="100" customFormat="1" ht="15.75" customHeight="1" x14ac:dyDescent="0.25">
      <c r="A34" s="138"/>
      <c r="B34" s="170" t="s">
        <v>775</v>
      </c>
      <c r="C34" s="276">
        <f>C30/U30</f>
        <v>1.6201085903105203</v>
      </c>
      <c r="D34" s="276">
        <f t="shared" ref="D34:S34" si="8">D30/V30</f>
        <v>2.6298824274011783</v>
      </c>
      <c r="E34" s="276">
        <f t="shared" si="8"/>
        <v>3.9902966570085918</v>
      </c>
      <c r="F34" s="276">
        <f t="shared" si="8"/>
        <v>4.3132261294831427</v>
      </c>
      <c r="G34" s="276">
        <f t="shared" si="8"/>
        <v>4.7483103335993304</v>
      </c>
      <c r="H34" s="276">
        <f t="shared" si="8"/>
        <v>4.8523424000384585</v>
      </c>
      <c r="I34" s="276">
        <f t="shared" si="8"/>
        <v>3.2222311060511002</v>
      </c>
      <c r="J34" s="276">
        <f t="shared" si="8"/>
        <v>3.2721372702423404</v>
      </c>
      <c r="K34" s="276">
        <f t="shared" si="8"/>
        <v>4.7095001866189774</v>
      </c>
      <c r="L34" s="276">
        <f t="shared" si="8"/>
        <v>3.2195777303647284</v>
      </c>
      <c r="M34" s="276">
        <f t="shared" si="8"/>
        <v>2.7933246245371999</v>
      </c>
      <c r="N34" s="276">
        <f t="shared" si="8"/>
        <v>2.6793287584854544</v>
      </c>
      <c r="O34" s="176">
        <f t="shared" si="8"/>
        <v>1.6449817380631331</v>
      </c>
      <c r="P34" s="176">
        <f t="shared" si="8"/>
        <v>1.2330771488750256</v>
      </c>
      <c r="Q34" s="176">
        <f t="shared" si="8"/>
        <v>1.1311400255825674</v>
      </c>
      <c r="R34" s="176">
        <f t="shared" si="8"/>
        <v>1.122053718655992</v>
      </c>
      <c r="S34" s="176">
        <f t="shared" si="8"/>
        <v>2.0130503380711993</v>
      </c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</row>
    <row r="35" spans="1:37" s="100" customFormat="1" ht="15.75" customHeight="1" x14ac:dyDescent="0.2">
      <c r="A35" s="138"/>
      <c r="B35" s="170" t="s">
        <v>3</v>
      </c>
      <c r="C35" s="174" t="s">
        <v>804</v>
      </c>
      <c r="D35" s="174" t="s">
        <v>805</v>
      </c>
      <c r="E35" s="174" t="s">
        <v>806</v>
      </c>
      <c r="F35" s="174" t="s">
        <v>807</v>
      </c>
      <c r="G35" s="174" t="s">
        <v>808</v>
      </c>
      <c r="H35" s="174" t="s">
        <v>809</v>
      </c>
      <c r="I35" s="174" t="s">
        <v>810</v>
      </c>
      <c r="J35" s="174" t="s">
        <v>811</v>
      </c>
      <c r="K35" s="174" t="s">
        <v>812</v>
      </c>
      <c r="L35" s="174" t="s">
        <v>813</v>
      </c>
      <c r="M35" s="174" t="s">
        <v>814</v>
      </c>
      <c r="N35" s="174" t="s">
        <v>815</v>
      </c>
      <c r="O35" s="174" t="s">
        <v>816</v>
      </c>
      <c r="P35" s="174" t="s">
        <v>817</v>
      </c>
      <c r="Q35" s="174" t="s">
        <v>818</v>
      </c>
      <c r="R35" s="174" t="s">
        <v>819</v>
      </c>
      <c r="S35" s="174" t="s">
        <v>820</v>
      </c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</row>
    <row r="36" spans="1:37" s="100" customFormat="1" ht="15.75" customHeight="1" x14ac:dyDescent="0.25">
      <c r="A36" s="138"/>
      <c r="B36" s="134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</row>
    <row r="37" spans="1:37" s="66" customFormat="1" ht="16.5" customHeight="1" x14ac:dyDescent="0.3">
      <c r="A37" s="129"/>
      <c r="B37" s="145" t="s">
        <v>564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</row>
    <row r="38" spans="1:37" s="66" customFormat="1" ht="16.5" customHeight="1" x14ac:dyDescent="0.25">
      <c r="A38" s="129"/>
      <c r="B38" s="145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281" t="s">
        <v>991</v>
      </c>
      <c r="X38" s="281"/>
      <c r="Y38" s="281"/>
      <c r="Z38" s="281"/>
      <c r="AA38" s="281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</row>
    <row r="39" spans="1:37" s="66" customFormat="1" ht="16.5" customHeight="1" x14ac:dyDescent="0.25">
      <c r="A39" s="252" t="s">
        <v>867</v>
      </c>
      <c r="B39" s="247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</row>
    <row r="40" spans="1:37" s="66" customFormat="1" ht="16.5" customHeight="1" x14ac:dyDescent="0.25">
      <c r="A40" s="246"/>
      <c r="B40" s="249" t="s">
        <v>868</v>
      </c>
      <c r="C40" s="143" t="s">
        <v>319</v>
      </c>
      <c r="D40" s="256">
        <f t="shared" ref="D40:AK40" si="9">D7/D19</f>
        <v>1.1520210493738861</v>
      </c>
      <c r="E40" s="256">
        <f t="shared" si="9"/>
        <v>3.070738534885701</v>
      </c>
      <c r="F40" s="256">
        <f t="shared" si="9"/>
        <v>4.0725039783435859</v>
      </c>
      <c r="G40" s="256">
        <f t="shared" si="9"/>
        <v>6.6297866834949284</v>
      </c>
      <c r="H40" s="256">
        <f t="shared" si="9"/>
        <v>11.929968757715409</v>
      </c>
      <c r="I40" s="256">
        <f t="shared" si="9"/>
        <v>14.376003127132428</v>
      </c>
      <c r="J40" s="256">
        <f t="shared" si="9"/>
        <v>12.575571429471362</v>
      </c>
      <c r="K40" s="256">
        <f t="shared" si="9"/>
        <v>17.809224484559682</v>
      </c>
      <c r="L40" s="256">
        <f t="shared" si="9"/>
        <v>44.933970906588513</v>
      </c>
      <c r="M40" s="256">
        <f t="shared" si="9"/>
        <v>37.482568611346238</v>
      </c>
      <c r="N40" s="256">
        <f t="shared" si="9"/>
        <v>27.595286798331646</v>
      </c>
      <c r="O40" s="256">
        <f t="shared" si="9"/>
        <v>38.984579129510969</v>
      </c>
      <c r="P40" s="256">
        <f t="shared" si="9"/>
        <v>52.066164627928025</v>
      </c>
      <c r="Q40" s="256">
        <f t="shared" si="9"/>
        <v>22.642790975034142</v>
      </c>
      <c r="R40" s="256">
        <f t="shared" si="9"/>
        <v>6.7009827420039088</v>
      </c>
      <c r="S40" s="256">
        <f t="shared" si="9"/>
        <v>10.873894530675569</v>
      </c>
      <c r="T40" s="256"/>
      <c r="U40" s="256" t="s">
        <v>9</v>
      </c>
      <c r="V40" s="279">
        <f>V7/V19</f>
        <v>7.4533444959982962</v>
      </c>
      <c r="W40" s="279">
        <f t="shared" si="9"/>
        <v>6.0735366667926041</v>
      </c>
      <c r="X40" s="279">
        <f t="shared" si="9"/>
        <v>10.724721034102252</v>
      </c>
      <c r="Y40" s="279">
        <f t="shared" si="9"/>
        <v>19.029404866717485</v>
      </c>
      <c r="Z40" s="279">
        <f t="shared" si="9"/>
        <v>17.018250597383929</v>
      </c>
      <c r="AA40" s="279">
        <f t="shared" si="9"/>
        <v>26.951956532329174</v>
      </c>
      <c r="AB40" s="279">
        <f t="shared" si="9"/>
        <v>22.41275394243975</v>
      </c>
      <c r="AC40" s="279">
        <f t="shared" si="9"/>
        <v>24.20302941706376</v>
      </c>
      <c r="AD40" s="279">
        <f t="shared" si="9"/>
        <v>12.928908453864874</v>
      </c>
      <c r="AE40" s="279">
        <f t="shared" si="9"/>
        <v>12.14703417658427</v>
      </c>
      <c r="AF40" s="279">
        <f t="shared" si="9"/>
        <v>26.543561039608832</v>
      </c>
      <c r="AG40" s="279">
        <f t="shared" si="9"/>
        <v>15.996182602980378</v>
      </c>
      <c r="AH40" s="279">
        <f t="shared" si="9"/>
        <v>4.7646415497394488</v>
      </c>
      <c r="AI40" s="279">
        <f t="shared" si="9"/>
        <v>18.242578383317529</v>
      </c>
      <c r="AJ40" s="279">
        <f t="shared" si="9"/>
        <v>8.876171463730298</v>
      </c>
      <c r="AK40" s="279">
        <f t="shared" si="9"/>
        <v>13.508568300668699</v>
      </c>
    </row>
    <row r="41" spans="1:37" s="66" customFormat="1" ht="16.5" customHeight="1" x14ac:dyDescent="0.25">
      <c r="A41" s="246"/>
      <c r="B41" s="249" t="s">
        <v>866</v>
      </c>
      <c r="C41" s="144" t="s">
        <v>320</v>
      </c>
      <c r="D41" s="257" t="s">
        <v>871</v>
      </c>
      <c r="E41" s="257" t="s">
        <v>872</v>
      </c>
      <c r="F41" s="257" t="s">
        <v>873</v>
      </c>
      <c r="G41" s="257" t="s">
        <v>874</v>
      </c>
      <c r="H41" s="257" t="s">
        <v>875</v>
      </c>
      <c r="I41" s="257" t="s">
        <v>876</v>
      </c>
      <c r="J41" s="257" t="s">
        <v>877</v>
      </c>
      <c r="K41" s="257" t="s">
        <v>878</v>
      </c>
      <c r="L41" s="257" t="s">
        <v>879</v>
      </c>
      <c r="M41" s="257" t="s">
        <v>880</v>
      </c>
      <c r="N41" s="257" t="s">
        <v>881</v>
      </c>
      <c r="O41" s="257" t="s">
        <v>882</v>
      </c>
      <c r="P41" s="257" t="s">
        <v>883</v>
      </c>
      <c r="Q41" s="257" t="s">
        <v>884</v>
      </c>
      <c r="R41" s="257" t="s">
        <v>885</v>
      </c>
      <c r="S41" s="257" t="s">
        <v>886</v>
      </c>
      <c r="T41" s="248"/>
      <c r="U41" s="257" t="s">
        <v>9</v>
      </c>
      <c r="V41" s="280" t="s">
        <v>871</v>
      </c>
      <c r="W41" s="280" t="s">
        <v>872</v>
      </c>
      <c r="X41" s="280" t="s">
        <v>873</v>
      </c>
      <c r="Y41" s="280" t="s">
        <v>874</v>
      </c>
      <c r="Z41" s="280" t="s">
        <v>875</v>
      </c>
      <c r="AA41" s="280" t="s">
        <v>876</v>
      </c>
      <c r="AB41" s="280" t="s">
        <v>877</v>
      </c>
      <c r="AC41" s="280" t="s">
        <v>878</v>
      </c>
      <c r="AD41" s="280" t="s">
        <v>879</v>
      </c>
      <c r="AE41" s="280" t="s">
        <v>880</v>
      </c>
      <c r="AF41" s="280" t="s">
        <v>881</v>
      </c>
      <c r="AG41" s="280" t="s">
        <v>882</v>
      </c>
      <c r="AH41" s="280" t="s">
        <v>883</v>
      </c>
      <c r="AI41" s="280" t="s">
        <v>884</v>
      </c>
      <c r="AJ41" s="280" t="s">
        <v>885</v>
      </c>
      <c r="AK41" s="280" t="s">
        <v>886</v>
      </c>
    </row>
    <row r="42" spans="1:37" s="66" customFormat="1" ht="16.5" customHeight="1" x14ac:dyDescent="0.25">
      <c r="A42" s="255" t="s">
        <v>869</v>
      </c>
      <c r="B42" s="247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</row>
    <row r="43" spans="1:37" s="66" customFormat="1" ht="16.5" customHeight="1" x14ac:dyDescent="0.25">
      <c r="A43" s="250"/>
      <c r="B43" s="249" t="s">
        <v>870</v>
      </c>
      <c r="C43" s="277">
        <f>C7/C30</f>
        <v>2.490272493311219</v>
      </c>
      <c r="D43" s="251">
        <f t="shared" ref="D43:AK43" si="10">D7/D30</f>
        <v>0.66918887298195739</v>
      </c>
      <c r="E43" s="251">
        <f t="shared" si="10"/>
        <v>0.85299423646455896</v>
      </c>
      <c r="F43" s="277">
        <f t="shared" si="10"/>
        <v>0.57006365202467246</v>
      </c>
      <c r="G43" s="277">
        <f t="shared" si="10"/>
        <v>0.53686135594589623</v>
      </c>
      <c r="H43" s="277">
        <f t="shared" si="10"/>
        <v>0.57069512153353896</v>
      </c>
      <c r="I43" s="277">
        <f t="shared" si="10"/>
        <v>0.53707215055455715</v>
      </c>
      <c r="J43" s="277">
        <f t="shared" si="10"/>
        <v>0.31518210960175663</v>
      </c>
      <c r="K43" s="277">
        <f t="shared" si="10"/>
        <v>0.44559909348929161</v>
      </c>
      <c r="L43" s="251">
        <f t="shared" si="10"/>
        <v>0.97202221648967224</v>
      </c>
      <c r="M43" s="251">
        <f t="shared" si="10"/>
        <v>0.9043653883083308</v>
      </c>
      <c r="N43" s="251">
        <f t="shared" si="10"/>
        <v>0.68615324447655623</v>
      </c>
      <c r="O43" s="251">
        <f t="shared" si="10"/>
        <v>0.95993036251679809</v>
      </c>
      <c r="P43" s="251">
        <f t="shared" si="10"/>
        <v>1.2322998619088026</v>
      </c>
      <c r="Q43" s="251">
        <f t="shared" si="10"/>
        <v>0.6578806537612929</v>
      </c>
      <c r="R43" s="251">
        <f t="shared" si="10"/>
        <v>0.22921100685913579</v>
      </c>
      <c r="S43" s="251">
        <f t="shared" si="10"/>
        <v>0.59423826494756893</v>
      </c>
      <c r="T43" s="251"/>
      <c r="U43" s="251">
        <f t="shared" si="10"/>
        <v>1.7235098501182322</v>
      </c>
      <c r="V43" s="277">
        <f t="shared" si="10"/>
        <v>3.4615196620614177</v>
      </c>
      <c r="W43" s="251">
        <f t="shared" si="10"/>
        <v>1.8375293335145773</v>
      </c>
      <c r="X43" s="277">
        <f t="shared" si="10"/>
        <v>2.3296986148899288</v>
      </c>
      <c r="Y43" s="277">
        <f t="shared" si="10"/>
        <v>3.1465699671816973</v>
      </c>
      <c r="Z43" s="251">
        <f t="shared" si="10"/>
        <v>1.6970257822300492</v>
      </c>
      <c r="AA43" s="251">
        <f t="shared" si="10"/>
        <v>1.9712742690346776</v>
      </c>
      <c r="AB43" s="251">
        <f t="shared" si="10"/>
        <v>1.4944977913784383</v>
      </c>
      <c r="AC43" s="251">
        <f t="shared" si="10"/>
        <v>1.9082813599015427</v>
      </c>
      <c r="AD43" s="251">
        <f t="shared" si="10"/>
        <v>0.90734394942663665</v>
      </c>
      <c r="AE43" s="251">
        <f t="shared" si="10"/>
        <v>1.0631980429016743</v>
      </c>
      <c r="AF43" s="251">
        <f t="shared" si="10"/>
        <v>2.0225662035907153</v>
      </c>
      <c r="AG43" s="251">
        <f t="shared" si="10"/>
        <v>0.84833538809108699</v>
      </c>
      <c r="AH43" s="251">
        <f t="shared" si="10"/>
        <v>0.17069269546310725</v>
      </c>
      <c r="AI43" s="251">
        <f t="shared" si="10"/>
        <v>0.68457395542737787</v>
      </c>
      <c r="AJ43" s="251">
        <f t="shared" si="10"/>
        <v>0.2571158749307173</v>
      </c>
      <c r="AK43" s="251">
        <f t="shared" si="10"/>
        <v>0.84688219621923599</v>
      </c>
    </row>
    <row r="44" spans="1:37" s="66" customFormat="1" ht="16.5" customHeight="1" x14ac:dyDescent="0.25">
      <c r="A44" s="246"/>
      <c r="B44" s="253" t="s">
        <v>866</v>
      </c>
      <c r="C44" s="258" t="s">
        <v>887</v>
      </c>
      <c r="D44" s="258" t="s">
        <v>888</v>
      </c>
      <c r="E44" s="258" t="s">
        <v>889</v>
      </c>
      <c r="F44" s="258" t="s">
        <v>890</v>
      </c>
      <c r="G44" s="258" t="s">
        <v>891</v>
      </c>
      <c r="H44" s="258" t="s">
        <v>892</v>
      </c>
      <c r="I44" s="258" t="s">
        <v>893</v>
      </c>
      <c r="J44" s="258" t="s">
        <v>894</v>
      </c>
      <c r="K44" s="258" t="s">
        <v>895</v>
      </c>
      <c r="L44" s="258" t="s">
        <v>896</v>
      </c>
      <c r="M44" s="258" t="s">
        <v>897</v>
      </c>
      <c r="N44" s="258" t="s">
        <v>898</v>
      </c>
      <c r="O44" s="258" t="s">
        <v>899</v>
      </c>
      <c r="P44" s="258" t="s">
        <v>900</v>
      </c>
      <c r="Q44" s="258" t="s">
        <v>901</v>
      </c>
      <c r="R44" s="258" t="s">
        <v>902</v>
      </c>
      <c r="S44" s="258" t="s">
        <v>903</v>
      </c>
      <c r="T44" s="254"/>
      <c r="U44" s="258" t="s">
        <v>904</v>
      </c>
      <c r="V44" s="258" t="s">
        <v>905</v>
      </c>
      <c r="W44" s="258" t="s">
        <v>906</v>
      </c>
      <c r="X44" s="258" t="s">
        <v>907</v>
      </c>
      <c r="Y44" s="258" t="s">
        <v>908</v>
      </c>
      <c r="Z44" s="258" t="s">
        <v>909</v>
      </c>
      <c r="AA44" s="258" t="s">
        <v>993</v>
      </c>
      <c r="AB44" s="258" t="s">
        <v>910</v>
      </c>
      <c r="AC44" s="258" t="s">
        <v>911</v>
      </c>
      <c r="AD44" s="258" t="s">
        <v>912</v>
      </c>
      <c r="AE44" s="258" t="s">
        <v>913</v>
      </c>
      <c r="AF44" s="258" t="s">
        <v>992</v>
      </c>
      <c r="AG44" s="258" t="s">
        <v>914</v>
      </c>
      <c r="AH44" s="258" t="s">
        <v>915</v>
      </c>
      <c r="AI44" s="258" t="s">
        <v>916</v>
      </c>
      <c r="AJ44" s="258" t="s">
        <v>917</v>
      </c>
      <c r="AK44" s="258" t="s">
        <v>918</v>
      </c>
    </row>
    <row r="45" spans="1:37" s="66" customFormat="1" ht="16.5" customHeight="1" x14ac:dyDescent="0.25">
      <c r="A45" s="148" t="s">
        <v>560</v>
      </c>
      <c r="B45" s="149"/>
      <c r="C45" s="150"/>
      <c r="D45" s="150"/>
      <c r="F45" s="119"/>
      <c r="G45" s="150"/>
      <c r="H45" s="150"/>
      <c r="I45" s="150"/>
      <c r="J45" s="150"/>
      <c r="K45" s="150"/>
      <c r="L45" s="150"/>
      <c r="M45" s="150"/>
      <c r="N45" s="150"/>
      <c r="O45" s="150"/>
      <c r="U45" s="148" t="s">
        <v>561</v>
      </c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</row>
    <row r="46" spans="1:37" s="66" customFormat="1" ht="16.5" customHeight="1" x14ac:dyDescent="0.25">
      <c r="A46" s="151"/>
      <c r="B46" s="134"/>
      <c r="C46" s="274" t="s">
        <v>6</v>
      </c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152"/>
      <c r="U46" s="274" t="s">
        <v>7</v>
      </c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</row>
    <row r="47" spans="1:37" s="70" customFormat="1" ht="16.5" customHeight="1" x14ac:dyDescent="0.25">
      <c r="A47" s="153" t="s">
        <v>2</v>
      </c>
      <c r="B47" s="132"/>
      <c r="C47" s="132" t="s">
        <v>134</v>
      </c>
      <c r="D47" s="132" t="s">
        <v>84</v>
      </c>
      <c r="E47" s="132" t="s">
        <v>85</v>
      </c>
      <c r="F47" s="132" t="s">
        <v>86</v>
      </c>
      <c r="G47" s="132" t="s">
        <v>87</v>
      </c>
      <c r="H47" s="132" t="s">
        <v>88</v>
      </c>
      <c r="I47" s="132" t="s">
        <v>89</v>
      </c>
      <c r="J47" s="132" t="s">
        <v>90</v>
      </c>
      <c r="K47" s="132" t="s">
        <v>91</v>
      </c>
      <c r="L47" s="132" t="s">
        <v>92</v>
      </c>
      <c r="M47" s="132" t="s">
        <v>93</v>
      </c>
      <c r="N47" s="132" t="s">
        <v>94</v>
      </c>
      <c r="O47" s="132" t="s">
        <v>95</v>
      </c>
      <c r="P47" s="132" t="s">
        <v>96</v>
      </c>
      <c r="Q47" s="132" t="s">
        <v>97</v>
      </c>
      <c r="R47" s="132" t="s">
        <v>98</v>
      </c>
      <c r="S47" s="133" t="s">
        <v>133</v>
      </c>
      <c r="T47" s="133"/>
      <c r="U47" s="132" t="s">
        <v>134</v>
      </c>
      <c r="V47" s="132" t="s">
        <v>84</v>
      </c>
      <c r="W47" s="132" t="s">
        <v>85</v>
      </c>
      <c r="X47" s="132" t="s">
        <v>86</v>
      </c>
      <c r="Y47" s="132" t="s">
        <v>87</v>
      </c>
      <c r="Z47" s="132" t="s">
        <v>88</v>
      </c>
      <c r="AA47" s="132" t="s">
        <v>89</v>
      </c>
      <c r="AB47" s="132" t="s">
        <v>90</v>
      </c>
      <c r="AC47" s="132" t="s">
        <v>91</v>
      </c>
      <c r="AD47" s="132" t="s">
        <v>92</v>
      </c>
      <c r="AE47" s="132" t="s">
        <v>93</v>
      </c>
      <c r="AF47" s="132" t="s">
        <v>94</v>
      </c>
      <c r="AG47" s="132" t="s">
        <v>95</v>
      </c>
      <c r="AH47" s="132" t="s">
        <v>96</v>
      </c>
      <c r="AI47" s="132" t="s">
        <v>97</v>
      </c>
      <c r="AJ47" s="132" t="s">
        <v>98</v>
      </c>
      <c r="AK47" s="133" t="s">
        <v>133</v>
      </c>
    </row>
    <row r="48" spans="1:37" s="66" customFormat="1" ht="16.5" customHeight="1" x14ac:dyDescent="0.25">
      <c r="A48" s="134" t="s">
        <v>1</v>
      </c>
      <c r="B48" s="134" t="s">
        <v>460</v>
      </c>
      <c r="C48" s="134">
        <v>63</v>
      </c>
      <c r="D48" s="134">
        <v>23</v>
      </c>
      <c r="E48" s="134">
        <v>21</v>
      </c>
      <c r="F48" s="134">
        <v>29</v>
      </c>
      <c r="G48" s="134">
        <v>28</v>
      </c>
      <c r="H48" s="134">
        <v>36</v>
      </c>
      <c r="I48" s="134">
        <v>41</v>
      </c>
      <c r="J48" s="134">
        <v>30</v>
      </c>
      <c r="K48" s="134">
        <v>33</v>
      </c>
      <c r="L48" s="134">
        <v>53</v>
      </c>
      <c r="M48" s="134">
        <v>35</v>
      </c>
      <c r="N48" s="134">
        <v>21</v>
      </c>
      <c r="O48" s="134">
        <v>27</v>
      </c>
      <c r="P48" s="134">
        <v>27</v>
      </c>
      <c r="Q48" s="134">
        <v>17</v>
      </c>
      <c r="R48" s="134">
        <v>8</v>
      </c>
      <c r="S48" s="134">
        <v>492</v>
      </c>
      <c r="T48" s="134"/>
      <c r="U48" s="134">
        <v>8</v>
      </c>
      <c r="V48" s="134">
        <v>8</v>
      </c>
      <c r="W48" s="134">
        <v>4</v>
      </c>
      <c r="X48" s="134">
        <v>9</v>
      </c>
      <c r="Y48" s="134">
        <v>11</v>
      </c>
      <c r="Z48" s="134">
        <v>6</v>
      </c>
      <c r="AA48" s="134">
        <v>11</v>
      </c>
      <c r="AB48" s="134">
        <v>10</v>
      </c>
      <c r="AC48" s="134">
        <v>8</v>
      </c>
      <c r="AD48" s="134">
        <v>4</v>
      </c>
      <c r="AE48" s="134">
        <v>4</v>
      </c>
      <c r="AF48" s="134">
        <v>5</v>
      </c>
      <c r="AG48" s="134">
        <v>2</v>
      </c>
      <c r="AH48" s="134">
        <v>1</v>
      </c>
      <c r="AI48" s="134">
        <v>1</v>
      </c>
      <c r="AJ48" s="134">
        <v>2</v>
      </c>
      <c r="AK48" s="134">
        <v>94</v>
      </c>
    </row>
    <row r="49" spans="1:37" s="66" customFormat="1" ht="16.5" customHeight="1" x14ac:dyDescent="0.25">
      <c r="B49" s="66" t="s">
        <v>239</v>
      </c>
      <c r="C49" s="154">
        <v>200.23330788363361</v>
      </c>
      <c r="D49" s="154">
        <v>82.781412051495465</v>
      </c>
      <c r="E49" s="154">
        <v>64.164800750465602</v>
      </c>
      <c r="F49" s="154">
        <v>128.92014261395209</v>
      </c>
      <c r="G49" s="154">
        <v>116.56448913187194</v>
      </c>
      <c r="H49" s="154">
        <v>132.93669439009182</v>
      </c>
      <c r="I49" s="154">
        <v>149.87470210614512</v>
      </c>
      <c r="J49" s="154">
        <v>137.78921904341186</v>
      </c>
      <c r="K49" s="154">
        <v>104.58360413576969</v>
      </c>
      <c r="L49" s="154">
        <v>86.655214830453872</v>
      </c>
      <c r="M49" s="154">
        <v>59.84802497209462</v>
      </c>
      <c r="N49" s="154">
        <v>42.994773905194187</v>
      </c>
      <c r="O49" s="154">
        <v>25.897841583094355</v>
      </c>
      <c r="P49" s="154">
        <v>11.866256754183338</v>
      </c>
      <c r="Q49" s="154">
        <v>6.5680714332548815</v>
      </c>
      <c r="R49" s="154">
        <v>3.8321549250267539</v>
      </c>
      <c r="S49" s="154">
        <v>1357.4498850835646</v>
      </c>
      <c r="T49" s="154"/>
      <c r="U49" s="154">
        <v>73.429834274020465</v>
      </c>
      <c r="V49" s="154">
        <v>17.613019703665103</v>
      </c>
      <c r="W49" s="154">
        <v>26.191983391202911</v>
      </c>
      <c r="X49" s="154">
        <v>50.690386957886965</v>
      </c>
      <c r="Y49" s="154">
        <v>44.254431586619376</v>
      </c>
      <c r="Z49" s="154">
        <v>43.285430760096951</v>
      </c>
      <c r="AA49" s="154">
        <v>47.893937900611938</v>
      </c>
      <c r="AB49" s="154">
        <v>42.663807312448995</v>
      </c>
      <c r="AC49" s="154">
        <v>39.81432112292368</v>
      </c>
      <c r="AD49" s="154">
        <v>32.424881998327464</v>
      </c>
      <c r="AE49" s="154">
        <v>23.66765822933662</v>
      </c>
      <c r="AF49" s="154">
        <v>11.086424969308938</v>
      </c>
      <c r="AG49" s="154">
        <v>4.7775051456909754</v>
      </c>
      <c r="AH49" s="154">
        <v>4.7261454356528398</v>
      </c>
      <c r="AI49" s="154">
        <v>0.97267121395311551</v>
      </c>
      <c r="AJ49" s="154">
        <v>1.2762357591390754</v>
      </c>
      <c r="AK49" s="154">
        <v>469.20310237155394</v>
      </c>
    </row>
    <row r="50" spans="1:37" s="66" customFormat="1" ht="16.5" customHeight="1" x14ac:dyDescent="0.25">
      <c r="A50" s="134"/>
      <c r="B50" s="134" t="s">
        <v>135</v>
      </c>
      <c r="C50" s="155">
        <v>9.6456887596101613</v>
      </c>
      <c r="D50" s="155">
        <v>12.362154857517863</v>
      </c>
      <c r="E50" s="155">
        <v>12.789027531131991</v>
      </c>
      <c r="F50" s="155">
        <v>14.863930975273462</v>
      </c>
      <c r="G50" s="155">
        <v>15.0814498266736</v>
      </c>
      <c r="H50" s="155">
        <v>14.403856325716026</v>
      </c>
      <c r="I50" s="155">
        <v>16.7572106502171</v>
      </c>
      <c r="J50" s="155">
        <v>15.422661789317258</v>
      </c>
      <c r="K50" s="155">
        <v>14.926293997623334</v>
      </c>
      <c r="L50" s="155">
        <v>14.41379966616565</v>
      </c>
      <c r="M50" s="155">
        <v>14.148430710170944</v>
      </c>
      <c r="N50" s="155">
        <v>12.534388584613319</v>
      </c>
      <c r="O50" s="155">
        <v>12.571509786549171</v>
      </c>
      <c r="P50" s="155">
        <v>10.026290510088804</v>
      </c>
      <c r="Q50" s="155">
        <v>11.183209062330942</v>
      </c>
      <c r="R50" s="155">
        <v>12.84801456564999</v>
      </c>
      <c r="S50" s="155">
        <v>13.841487943575549</v>
      </c>
      <c r="T50" s="155"/>
      <c r="U50" s="155">
        <v>7.8185043538553307</v>
      </c>
      <c r="V50" s="155">
        <v>10.274804829548692</v>
      </c>
      <c r="W50" s="155">
        <v>11.054107470171171</v>
      </c>
      <c r="X50" s="155">
        <v>12.382239469566404</v>
      </c>
      <c r="Y50" s="155">
        <v>12.643027749062686</v>
      </c>
      <c r="Z50" s="155">
        <v>12.03089178367976</v>
      </c>
      <c r="AA50" s="155">
        <v>12.35095698939768</v>
      </c>
      <c r="AB50" s="155">
        <v>11.457543232575102</v>
      </c>
      <c r="AC50" s="155">
        <v>10.452713260325426</v>
      </c>
      <c r="AD50" s="155">
        <v>10.027255031271677</v>
      </c>
      <c r="AE50" s="155">
        <v>9.7150698413682761</v>
      </c>
      <c r="AF50" s="155">
        <v>10.520161140673689</v>
      </c>
      <c r="AG50" s="155">
        <v>9.3961361580770895</v>
      </c>
      <c r="AH50" s="155">
        <v>8.2999388360541264</v>
      </c>
      <c r="AI50" s="155">
        <v>4.8287246351376245</v>
      </c>
      <c r="AJ50" s="155">
        <v>9.6473582168501029</v>
      </c>
      <c r="AK50" s="155">
        <v>10.806889372568548</v>
      </c>
    </row>
    <row r="51" spans="1:37" s="65" customFormat="1" ht="16.5" customHeight="1" x14ac:dyDescent="0.25">
      <c r="B51" s="66" t="s">
        <v>240</v>
      </c>
      <c r="C51" s="156">
        <v>0.31463296824029247</v>
      </c>
      <c r="D51" s="156">
        <v>0.27784015070548074</v>
      </c>
      <c r="E51" s="156">
        <v>0.32728224438299403</v>
      </c>
      <c r="F51" s="156">
        <v>0.22494545392212079</v>
      </c>
      <c r="G51" s="156">
        <v>0.24021037803651327</v>
      </c>
      <c r="H51" s="156">
        <v>0.27080559032377438</v>
      </c>
      <c r="I51" s="156">
        <v>0.27356184481996665</v>
      </c>
      <c r="J51" s="156">
        <v>0.21772385538050115</v>
      </c>
      <c r="K51" s="156">
        <v>0.31553703157102558</v>
      </c>
      <c r="L51" s="156">
        <v>0.61161927881314104</v>
      </c>
      <c r="M51" s="156">
        <v>0.58481462030400289</v>
      </c>
      <c r="N51" s="156">
        <v>0.48843145556029999</v>
      </c>
      <c r="O51" s="156">
        <v>1.0425579256622342</v>
      </c>
      <c r="P51" s="156">
        <v>2.2753594970445419</v>
      </c>
      <c r="Q51" s="156">
        <v>2.5882787927559825</v>
      </c>
      <c r="R51" s="156">
        <v>2.0875982721246973</v>
      </c>
      <c r="S51" s="156">
        <v>0.36244431960721152</v>
      </c>
      <c r="T51" s="156"/>
      <c r="U51" s="156">
        <v>0.10894754263159773</v>
      </c>
      <c r="V51" s="156">
        <v>0.45420945042917743</v>
      </c>
      <c r="W51" s="156">
        <v>0.15271848413524416</v>
      </c>
      <c r="X51" s="156">
        <v>0.17754845721491738</v>
      </c>
      <c r="Y51" s="156">
        <v>0.24856267735514026</v>
      </c>
      <c r="Z51" s="156">
        <v>0.13861476932629146</v>
      </c>
      <c r="AA51" s="156">
        <v>0.22967416091002726</v>
      </c>
      <c r="AB51" s="156">
        <v>0.23439070795451655</v>
      </c>
      <c r="AC51" s="156">
        <v>0.20093272406430365</v>
      </c>
      <c r="AD51" s="156">
        <v>0.1233620526423605</v>
      </c>
      <c r="AE51" s="156">
        <v>0.16900700361820781</v>
      </c>
      <c r="AF51" s="156">
        <v>0.45100201497252096</v>
      </c>
      <c r="AG51" s="156">
        <v>0.41862853916628029</v>
      </c>
      <c r="AH51" s="156">
        <v>0.21158891820303585</v>
      </c>
      <c r="AI51" s="156">
        <v>1.0280966329164973</v>
      </c>
      <c r="AJ51" s="156">
        <v>1.5671085735359447</v>
      </c>
      <c r="AK51" s="156">
        <v>0.20033968131259924</v>
      </c>
    </row>
    <row r="52" spans="1:37" s="129" customFormat="1" ht="16.5" customHeight="1" x14ac:dyDescent="0.25">
      <c r="A52" s="151"/>
      <c r="B52" s="134" t="s">
        <v>3</v>
      </c>
      <c r="C52" s="139" t="s">
        <v>1024</v>
      </c>
      <c r="D52" s="139" t="s">
        <v>1012</v>
      </c>
      <c r="E52" s="139" t="s">
        <v>1013</v>
      </c>
      <c r="F52" s="139" t="s">
        <v>1014</v>
      </c>
      <c r="G52" s="139" t="s">
        <v>1015</v>
      </c>
      <c r="H52" s="139" t="s">
        <v>1016</v>
      </c>
      <c r="I52" s="139" t="s">
        <v>1017</v>
      </c>
      <c r="J52" s="139" t="s">
        <v>1018</v>
      </c>
      <c r="K52" s="139" t="s">
        <v>1019</v>
      </c>
      <c r="L52" s="139" t="s">
        <v>1020</v>
      </c>
      <c r="M52" s="139" t="s">
        <v>1021</v>
      </c>
      <c r="N52" s="139" t="s">
        <v>1022</v>
      </c>
      <c r="O52" s="139" t="s">
        <v>1025</v>
      </c>
      <c r="P52" s="139" t="s">
        <v>158</v>
      </c>
      <c r="Q52" s="139" t="s">
        <v>159</v>
      </c>
      <c r="R52" s="139" t="s">
        <v>1026</v>
      </c>
      <c r="S52" s="139" t="s">
        <v>1023</v>
      </c>
      <c r="T52" s="139"/>
      <c r="U52" s="139" t="s">
        <v>994</v>
      </c>
      <c r="V52" s="139" t="s">
        <v>995</v>
      </c>
      <c r="W52" s="139" t="s">
        <v>996</v>
      </c>
      <c r="X52" s="139" t="s">
        <v>997</v>
      </c>
      <c r="Y52" s="139" t="s">
        <v>998</v>
      </c>
      <c r="Z52" s="139" t="s">
        <v>999</v>
      </c>
      <c r="AA52" s="139" t="s">
        <v>1000</v>
      </c>
      <c r="AB52" s="139" t="s">
        <v>1001</v>
      </c>
      <c r="AC52" s="139" t="s">
        <v>1002</v>
      </c>
      <c r="AD52" s="139" t="s">
        <v>1003</v>
      </c>
      <c r="AE52" s="139" t="s">
        <v>1004</v>
      </c>
      <c r="AF52" s="139" t="s">
        <v>1037</v>
      </c>
      <c r="AG52" s="139" t="s">
        <v>1038</v>
      </c>
      <c r="AH52" s="139" t="s">
        <v>1039</v>
      </c>
      <c r="AI52" s="139" t="s">
        <v>1040</v>
      </c>
      <c r="AJ52" s="139" t="s">
        <v>1041</v>
      </c>
      <c r="AK52" s="139" t="s">
        <v>469</v>
      </c>
    </row>
    <row r="53" spans="1:37" s="129" customFormat="1" ht="16.5" customHeight="1" x14ac:dyDescent="0.25">
      <c r="A53" s="151"/>
      <c r="B53" s="170" t="s">
        <v>631</v>
      </c>
      <c r="C53" s="176">
        <f>C51/$D$51</f>
        <v>1.1324244082123798</v>
      </c>
      <c r="D53" s="176">
        <f t="shared" ref="D53:R53" si="11">D51/$D$51</f>
        <v>1</v>
      </c>
      <c r="E53" s="176">
        <f t="shared" si="11"/>
        <v>1.1779515795394289</v>
      </c>
      <c r="F53" s="176">
        <f t="shared" si="11"/>
        <v>0.80962183957555511</v>
      </c>
      <c r="G53" s="176">
        <f t="shared" si="11"/>
        <v>0.86456322970809141</v>
      </c>
      <c r="H53" s="176">
        <f t="shared" si="11"/>
        <v>0.97468126775829744</v>
      </c>
      <c r="I53" s="176">
        <f t="shared" si="11"/>
        <v>0.98460155641777913</v>
      </c>
      <c r="J53" s="176">
        <f t="shared" si="11"/>
        <v>0.78362992111710761</v>
      </c>
      <c r="K53" s="176">
        <f t="shared" si="11"/>
        <v>1.1356783055646436</v>
      </c>
      <c r="L53" s="276">
        <f t="shared" si="11"/>
        <v>2.2013351103508314</v>
      </c>
      <c r="M53" s="276">
        <f t="shared" si="11"/>
        <v>2.1048600024836754</v>
      </c>
      <c r="N53" s="176">
        <f t="shared" si="11"/>
        <v>1.7579585035499516</v>
      </c>
      <c r="O53" s="276">
        <f t="shared" si="11"/>
        <v>3.7523659665999038</v>
      </c>
      <c r="P53" s="276">
        <f t="shared" si="11"/>
        <v>8.1894553082664228</v>
      </c>
      <c r="Q53" s="276">
        <f t="shared" si="11"/>
        <v>9.3157118803165311</v>
      </c>
      <c r="R53" s="176">
        <f t="shared" si="11"/>
        <v>7.5136666418584577</v>
      </c>
      <c r="S53" s="176"/>
      <c r="T53" s="139"/>
      <c r="U53" s="275">
        <f>U51/$V$51</f>
        <v>0.23986190187952808</v>
      </c>
      <c r="V53" s="173">
        <f t="shared" ref="V53:AJ53" si="12">V51/$V$51</f>
        <v>1</v>
      </c>
      <c r="W53" s="173">
        <f t="shared" si="12"/>
        <v>0.33622920877349022</v>
      </c>
      <c r="X53" s="173">
        <f t="shared" si="12"/>
        <v>0.39089555941021004</v>
      </c>
      <c r="Y53" s="173">
        <f t="shared" si="12"/>
        <v>0.54724241673147966</v>
      </c>
      <c r="Z53" s="275">
        <f t="shared" si="12"/>
        <v>0.30517808292037057</v>
      </c>
      <c r="AA53" s="173">
        <f t="shared" si="12"/>
        <v>0.50565694019138241</v>
      </c>
      <c r="AB53" s="173">
        <f t="shared" si="12"/>
        <v>0.51604101969486416</v>
      </c>
      <c r="AC53" s="173">
        <f t="shared" si="12"/>
        <v>0.44237900350696041</v>
      </c>
      <c r="AD53" s="275">
        <f t="shared" si="12"/>
        <v>0.27159728298430841</v>
      </c>
      <c r="AE53" s="173">
        <f t="shared" si="12"/>
        <v>0.37209046059811168</v>
      </c>
      <c r="AF53" s="173">
        <f t="shared" si="12"/>
        <v>0.99293842201295945</v>
      </c>
      <c r="AG53" s="173">
        <f t="shared" si="12"/>
        <v>0.92166408860652915</v>
      </c>
      <c r="AH53" s="173">
        <f t="shared" si="12"/>
        <v>0.46583997317340681</v>
      </c>
      <c r="AI53" s="173">
        <f t="shared" si="12"/>
        <v>2.2634857816037521</v>
      </c>
      <c r="AJ53" s="173">
        <f t="shared" si="12"/>
        <v>3.4501892729338883</v>
      </c>
      <c r="AK53" s="139"/>
    </row>
    <row r="54" spans="1:37" s="129" customFormat="1" ht="16.5" customHeight="1" x14ac:dyDescent="0.2">
      <c r="A54" s="151"/>
      <c r="B54" s="170" t="s">
        <v>3</v>
      </c>
      <c r="C54" s="174" t="s">
        <v>708</v>
      </c>
      <c r="D54" s="174" t="s">
        <v>9</v>
      </c>
      <c r="E54" s="174" t="s">
        <v>709</v>
      </c>
      <c r="F54" s="174" t="s">
        <v>710</v>
      </c>
      <c r="G54" s="174" t="s">
        <v>567</v>
      </c>
      <c r="H54" s="174" t="s">
        <v>711</v>
      </c>
      <c r="I54" s="174" t="s">
        <v>712</v>
      </c>
      <c r="J54" s="174" t="s">
        <v>713</v>
      </c>
      <c r="K54" s="174" t="s">
        <v>714</v>
      </c>
      <c r="L54" s="174" t="s">
        <v>715</v>
      </c>
      <c r="M54" s="174" t="s">
        <v>716</v>
      </c>
      <c r="N54" s="174" t="s">
        <v>717</v>
      </c>
      <c r="O54" s="174" t="s">
        <v>718</v>
      </c>
      <c r="P54" s="174" t="s">
        <v>719</v>
      </c>
      <c r="Q54" s="174" t="s">
        <v>720</v>
      </c>
      <c r="R54" s="174" t="s">
        <v>721</v>
      </c>
      <c r="S54" s="174"/>
      <c r="T54" s="139"/>
      <c r="U54" s="174" t="s">
        <v>722</v>
      </c>
      <c r="V54" s="174" t="s">
        <v>9</v>
      </c>
      <c r="W54" s="174" t="s">
        <v>723</v>
      </c>
      <c r="X54" s="174" t="s">
        <v>724</v>
      </c>
      <c r="Y54" s="174" t="s">
        <v>725</v>
      </c>
      <c r="Z54" s="174" t="s">
        <v>726</v>
      </c>
      <c r="AA54" s="174" t="s">
        <v>1047</v>
      </c>
      <c r="AB54" s="174" t="s">
        <v>1048</v>
      </c>
      <c r="AC54" s="174" t="s">
        <v>727</v>
      </c>
      <c r="AD54" s="174" t="s">
        <v>728</v>
      </c>
      <c r="AE54" s="174" t="s">
        <v>729</v>
      </c>
      <c r="AF54" s="174" t="s">
        <v>730</v>
      </c>
      <c r="AG54" s="174" t="s">
        <v>1046</v>
      </c>
      <c r="AH54" s="174" t="s">
        <v>731</v>
      </c>
      <c r="AI54" s="174" t="s">
        <v>732</v>
      </c>
      <c r="AJ54" s="174" t="s">
        <v>733</v>
      </c>
      <c r="AK54" s="139"/>
    </row>
    <row r="55" spans="1:37" s="129" customFormat="1" ht="16.5" customHeight="1" x14ac:dyDescent="0.25">
      <c r="A55" s="151"/>
      <c r="B55" s="170" t="s">
        <v>775</v>
      </c>
      <c r="C55" s="276">
        <f>C51/U51</f>
        <v>2.8879308393784773</v>
      </c>
      <c r="D55" s="176">
        <f t="shared" ref="D55:S55" si="13">D51/V51</f>
        <v>0.61170050610561422</v>
      </c>
      <c r="E55" s="176">
        <f t="shared" si="13"/>
        <v>2.1430427772787479</v>
      </c>
      <c r="F55" s="176">
        <f t="shared" si="13"/>
        <v>1.2669524559699816</v>
      </c>
      <c r="G55" s="176">
        <f t="shared" si="13"/>
        <v>0.96639761283753223</v>
      </c>
      <c r="H55" s="176">
        <f t="shared" si="13"/>
        <v>1.9536561049011529</v>
      </c>
      <c r="I55" s="176">
        <f t="shared" si="13"/>
        <v>1.1910867279803929</v>
      </c>
      <c r="J55" s="176">
        <f t="shared" si="13"/>
        <v>0.9288928613277212</v>
      </c>
      <c r="K55" s="176">
        <f t="shared" si="13"/>
        <v>1.5703615876428649</v>
      </c>
      <c r="L55" s="276">
        <f t="shared" si="13"/>
        <v>4.9579207358545609</v>
      </c>
      <c r="M55" s="276">
        <f t="shared" si="13"/>
        <v>3.460298140218601</v>
      </c>
      <c r="N55" s="176">
        <f t="shared" si="13"/>
        <v>1.0829917369439237</v>
      </c>
      <c r="O55" s="176">
        <f t="shared" si="13"/>
        <v>2.4904129272661164</v>
      </c>
      <c r="P55" s="276">
        <f t="shared" si="13"/>
        <v>10.753679901426404</v>
      </c>
      <c r="Q55" s="176">
        <f t="shared" si="13"/>
        <v>2.5175442753990658</v>
      </c>
      <c r="R55" s="176">
        <f t="shared" si="13"/>
        <v>1.3321337828012427</v>
      </c>
      <c r="S55" s="276">
        <f t="shared" si="13"/>
        <v>1.8091489276239434</v>
      </c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</row>
    <row r="56" spans="1:37" s="129" customFormat="1" ht="16.5" customHeight="1" x14ac:dyDescent="0.2">
      <c r="A56" s="151"/>
      <c r="B56" s="170" t="s">
        <v>3</v>
      </c>
      <c r="C56" s="174" t="s">
        <v>821</v>
      </c>
      <c r="D56" s="174" t="s">
        <v>822</v>
      </c>
      <c r="E56" s="174" t="s">
        <v>823</v>
      </c>
      <c r="F56" s="174" t="s">
        <v>824</v>
      </c>
      <c r="G56" s="174" t="s">
        <v>825</v>
      </c>
      <c r="H56" s="174" t="s">
        <v>826</v>
      </c>
      <c r="I56" s="174" t="s">
        <v>827</v>
      </c>
      <c r="J56" s="174" t="s">
        <v>985</v>
      </c>
      <c r="K56" s="174" t="s">
        <v>986</v>
      </c>
      <c r="L56" s="174" t="s">
        <v>828</v>
      </c>
      <c r="M56" s="174" t="s">
        <v>829</v>
      </c>
      <c r="N56" s="174" t="s">
        <v>830</v>
      </c>
      <c r="O56" s="174" t="s">
        <v>831</v>
      </c>
      <c r="P56" s="174" t="s">
        <v>832</v>
      </c>
      <c r="Q56" s="174" t="s">
        <v>833</v>
      </c>
      <c r="R56" s="174" t="s">
        <v>834</v>
      </c>
      <c r="S56" s="174" t="s">
        <v>835</v>
      </c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1:37" s="129" customFormat="1" ht="16.5" customHeight="1" x14ac:dyDescent="0.25">
      <c r="A57" s="151"/>
      <c r="B57" s="134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</row>
    <row r="58" spans="1:37" s="66" customFormat="1" ht="10.5" customHeight="1" x14ac:dyDescent="0.25"/>
    <row r="59" spans="1:37" s="66" customFormat="1" ht="16.5" customHeight="1" x14ac:dyDescent="0.25">
      <c r="A59" s="134" t="s">
        <v>4</v>
      </c>
      <c r="B59" s="134" t="s">
        <v>460</v>
      </c>
      <c r="C59" s="140">
        <v>11</v>
      </c>
      <c r="D59" s="141">
        <v>434</v>
      </c>
      <c r="E59" s="141">
        <v>353</v>
      </c>
      <c r="F59" s="141">
        <v>298</v>
      </c>
      <c r="G59" s="141">
        <v>235</v>
      </c>
      <c r="H59" s="141">
        <v>189</v>
      </c>
      <c r="I59" s="141">
        <v>158</v>
      </c>
      <c r="J59" s="141">
        <v>159</v>
      </c>
      <c r="K59" s="141">
        <v>146</v>
      </c>
      <c r="L59" s="141">
        <v>100</v>
      </c>
      <c r="M59" s="141">
        <v>106</v>
      </c>
      <c r="N59" s="141">
        <v>86</v>
      </c>
      <c r="O59" s="141">
        <v>83</v>
      </c>
      <c r="P59" s="141">
        <v>103</v>
      </c>
      <c r="Q59" s="141">
        <v>107</v>
      </c>
      <c r="R59" s="141">
        <v>103</v>
      </c>
      <c r="S59" s="141">
        <v>2671</v>
      </c>
      <c r="T59" s="141"/>
      <c r="U59" s="141">
        <v>0</v>
      </c>
      <c r="V59" s="141">
        <v>118</v>
      </c>
      <c r="W59" s="141">
        <v>84</v>
      </c>
      <c r="X59" s="141">
        <v>78</v>
      </c>
      <c r="Y59" s="141">
        <v>63</v>
      </c>
      <c r="Z59" s="141">
        <v>51</v>
      </c>
      <c r="AA59" s="141">
        <v>60</v>
      </c>
      <c r="AB59" s="141">
        <v>71</v>
      </c>
      <c r="AC59" s="141">
        <v>51</v>
      </c>
      <c r="AD59" s="141">
        <v>46</v>
      </c>
      <c r="AE59" s="141">
        <v>54</v>
      </c>
      <c r="AF59" s="141">
        <v>35</v>
      </c>
      <c r="AG59" s="141">
        <v>35</v>
      </c>
      <c r="AH59" s="141">
        <v>40</v>
      </c>
      <c r="AI59" s="141">
        <v>42</v>
      </c>
      <c r="AJ59" s="141">
        <v>24</v>
      </c>
      <c r="AK59" s="141">
        <v>852</v>
      </c>
    </row>
    <row r="60" spans="1:37" s="66" customFormat="1" ht="16.5" customHeight="1" x14ac:dyDescent="0.25">
      <c r="B60" s="66" t="s">
        <v>239</v>
      </c>
      <c r="C60" s="154">
        <v>1.525286181928974</v>
      </c>
      <c r="D60" s="154">
        <v>572.48650640003984</v>
      </c>
      <c r="E60" s="154">
        <v>992.98660816857546</v>
      </c>
      <c r="F60" s="154">
        <v>1828.3246354733319</v>
      </c>
      <c r="G60" s="154">
        <v>2199.8183625855545</v>
      </c>
      <c r="H60" s="154">
        <v>2656.5499894432041</v>
      </c>
      <c r="I60" s="154">
        <v>3031.6492905227874</v>
      </c>
      <c r="J60" s="154">
        <v>3129.3466037886742</v>
      </c>
      <c r="K60" s="154">
        <v>2705.6482076113643</v>
      </c>
      <c r="L60" s="154">
        <v>2400.5918847003622</v>
      </c>
      <c r="M60" s="154">
        <v>2227.1409426318842</v>
      </c>
      <c r="N60" s="154">
        <v>1524.6081127497698</v>
      </c>
      <c r="O60" s="154">
        <v>1044.1299068509647</v>
      </c>
      <c r="P60" s="154">
        <v>690.35919389854701</v>
      </c>
      <c r="Q60" s="154">
        <v>329.97540778513451</v>
      </c>
      <c r="R60" s="154">
        <v>142.61512254163574</v>
      </c>
      <c r="S60" s="154">
        <v>25518.25192847391</v>
      </c>
      <c r="T60" s="154"/>
      <c r="U60" s="154">
        <v>0.36330476904344255</v>
      </c>
      <c r="V60" s="154">
        <v>541.79483039601996</v>
      </c>
      <c r="W60" s="154">
        <v>953.39148531544583</v>
      </c>
      <c r="X60" s="154">
        <v>1518.1557108738</v>
      </c>
      <c r="Y60" s="154">
        <v>1637.7745718722717</v>
      </c>
      <c r="Z60" s="154">
        <v>2073.2990619363641</v>
      </c>
      <c r="AA60" s="154">
        <v>2417.9406725202921</v>
      </c>
      <c r="AB60" s="154">
        <v>2147.1962193753416</v>
      </c>
      <c r="AC60" s="154">
        <v>1728.7197828984636</v>
      </c>
      <c r="AD60" s="154">
        <v>1349.9798157398086</v>
      </c>
      <c r="AE60" s="154">
        <v>1080.2044377837137</v>
      </c>
      <c r="AF60" s="154">
        <v>632.05452356363162</v>
      </c>
      <c r="AG60" s="154">
        <v>396.66672866208171</v>
      </c>
      <c r="AH60" s="154">
        <v>248.9289300270263</v>
      </c>
      <c r="AI60" s="154">
        <v>132.28579302223392</v>
      </c>
      <c r="AJ60" s="154">
        <v>54.240529797049277</v>
      </c>
      <c r="AK60" s="154">
        <v>17127.309575491992</v>
      </c>
    </row>
    <row r="61" spans="1:37" s="66" customFormat="1" ht="16.5" customHeight="1" x14ac:dyDescent="0.25">
      <c r="A61" s="134"/>
      <c r="B61" s="134" t="s">
        <v>135</v>
      </c>
      <c r="C61" s="155">
        <v>43.294149699172436</v>
      </c>
      <c r="D61" s="155">
        <v>38.858323807150967</v>
      </c>
      <c r="E61" s="155">
        <v>42.656894073314319</v>
      </c>
      <c r="F61" s="155">
        <v>43.861242422734165</v>
      </c>
      <c r="G61" s="155">
        <v>44.466394970176161</v>
      </c>
      <c r="H61" s="155">
        <v>45.144440325384622</v>
      </c>
      <c r="I61" s="155">
        <v>45.894695344801761</v>
      </c>
      <c r="J61" s="155">
        <v>45.261037363532907</v>
      </c>
      <c r="K61" s="155">
        <v>45.459870225462659</v>
      </c>
      <c r="L61" s="155">
        <v>44.11169860645839</v>
      </c>
      <c r="M61" s="155">
        <v>43.159614696482258</v>
      </c>
      <c r="N61" s="155">
        <v>39.946125856573488</v>
      </c>
      <c r="O61" s="155">
        <v>37.368326650430745</v>
      </c>
      <c r="P61" s="155">
        <v>34.230083611541176</v>
      </c>
      <c r="Q61" s="155">
        <v>31.723971478668254</v>
      </c>
      <c r="R61" s="155">
        <v>29.785111916048475</v>
      </c>
      <c r="S61" s="155">
        <v>43.465988899827067</v>
      </c>
      <c r="T61" s="155"/>
      <c r="U61" s="155">
        <v>34.821531960805132</v>
      </c>
      <c r="V61" s="155">
        <v>36.721106618523372</v>
      </c>
      <c r="W61" s="155">
        <v>38.733055019276854</v>
      </c>
      <c r="X61" s="155">
        <v>38.427894121770052</v>
      </c>
      <c r="Y61" s="155">
        <v>37.232894916420811</v>
      </c>
      <c r="Z61" s="155">
        <v>36.333852864690328</v>
      </c>
      <c r="AA61" s="155">
        <v>35.965357221221041</v>
      </c>
      <c r="AB61" s="155">
        <v>36.227048459686145</v>
      </c>
      <c r="AC61" s="155">
        <v>37.144427386424056</v>
      </c>
      <c r="AD61" s="155">
        <v>35.80905751314971</v>
      </c>
      <c r="AE61" s="155">
        <v>34.905935438865207</v>
      </c>
      <c r="AF61" s="155">
        <v>34.285982332120525</v>
      </c>
      <c r="AG61" s="155">
        <v>31.679556441088739</v>
      </c>
      <c r="AH61" s="155">
        <v>30.032869324207216</v>
      </c>
      <c r="AI61" s="155">
        <v>27.203251034228007</v>
      </c>
      <c r="AJ61" s="155">
        <v>24.178108375090645</v>
      </c>
      <c r="AK61" s="155">
        <v>36.248788580692079</v>
      </c>
    </row>
    <row r="62" spans="1:37" s="65" customFormat="1" ht="16.5" customHeight="1" x14ac:dyDescent="0.25">
      <c r="B62" s="66" t="s">
        <v>240</v>
      </c>
      <c r="C62" s="182" t="s">
        <v>319</v>
      </c>
      <c r="D62" s="156">
        <v>0.75809647065590613</v>
      </c>
      <c r="E62" s="156">
        <v>0.35549321319756666</v>
      </c>
      <c r="F62" s="156">
        <v>0.16299074804231978</v>
      </c>
      <c r="G62" s="156">
        <v>0.10682700171835686</v>
      </c>
      <c r="H62" s="156">
        <v>7.1144906269809433E-2</v>
      </c>
      <c r="I62" s="156">
        <v>5.2116846263821619E-2</v>
      </c>
      <c r="J62" s="156">
        <v>5.0809328633491732E-2</v>
      </c>
      <c r="K62" s="156">
        <v>5.396119110728502E-2</v>
      </c>
      <c r="L62" s="156">
        <v>4.1656393424191647E-2</v>
      </c>
      <c r="M62" s="156">
        <v>4.7594652844348675E-2</v>
      </c>
      <c r="N62" s="156">
        <v>5.6407938066714833E-2</v>
      </c>
      <c r="O62" s="156">
        <v>7.9492024369192893E-2</v>
      </c>
      <c r="P62" s="156">
        <v>0.14919769434567209</v>
      </c>
      <c r="Q62" s="156">
        <v>0.32426658919283374</v>
      </c>
      <c r="R62" s="156">
        <v>0.72222354939904554</v>
      </c>
      <c r="S62" s="156">
        <v>0.10467017911284239</v>
      </c>
      <c r="T62" s="156"/>
      <c r="U62" s="143" t="s">
        <v>319</v>
      </c>
      <c r="V62" s="156">
        <v>0.21779462146906972</v>
      </c>
      <c r="W62" s="156">
        <v>8.8106513739429057E-2</v>
      </c>
      <c r="X62" s="156">
        <v>5.1378129029403571E-2</v>
      </c>
      <c r="Y62" s="156">
        <v>3.8466832421252969E-2</v>
      </c>
      <c r="Z62" s="156">
        <v>2.4598477342852986E-2</v>
      </c>
      <c r="AA62" s="156">
        <v>2.4814504624491137E-2</v>
      </c>
      <c r="AB62" s="156">
        <v>3.306637714770902E-2</v>
      </c>
      <c r="AC62" s="156">
        <v>2.9501600261952626E-2</v>
      </c>
      <c r="AD62" s="156">
        <v>3.4074583533525889E-2</v>
      </c>
      <c r="AE62" s="156">
        <v>4.9990537079067497E-2</v>
      </c>
      <c r="AF62" s="156">
        <v>5.537496955589212E-2</v>
      </c>
      <c r="AG62" s="156">
        <v>8.8235280327270182E-2</v>
      </c>
      <c r="AH62" s="156">
        <v>0.16068843422762147</v>
      </c>
      <c r="AI62" s="156">
        <v>0.31749441145914176</v>
      </c>
      <c r="AJ62" s="156">
        <v>0.44247355418172218</v>
      </c>
      <c r="AK62" s="156">
        <v>4.9745115906537574E-2</v>
      </c>
    </row>
    <row r="63" spans="1:37" s="129" customFormat="1" ht="16.5" customHeight="1" x14ac:dyDescent="0.25">
      <c r="A63" s="151"/>
      <c r="B63" s="134" t="s">
        <v>3</v>
      </c>
      <c r="C63" s="136" t="s">
        <v>320</v>
      </c>
      <c r="D63" s="139" t="s">
        <v>498</v>
      </c>
      <c r="E63" s="139" t="s">
        <v>499</v>
      </c>
      <c r="F63" s="139" t="s">
        <v>500</v>
      </c>
      <c r="G63" s="139" t="s">
        <v>501</v>
      </c>
      <c r="H63" s="139" t="s">
        <v>502</v>
      </c>
      <c r="I63" s="139" t="s">
        <v>503</v>
      </c>
      <c r="J63" s="139" t="s">
        <v>503</v>
      </c>
      <c r="K63" s="139" t="s">
        <v>470</v>
      </c>
      <c r="L63" s="139" t="s">
        <v>504</v>
      </c>
      <c r="M63" s="139" t="s">
        <v>503</v>
      </c>
      <c r="N63" s="139" t="s">
        <v>464</v>
      </c>
      <c r="O63" s="139" t="s">
        <v>505</v>
      </c>
      <c r="P63" s="139" t="s">
        <v>506</v>
      </c>
      <c r="Q63" s="139" t="s">
        <v>507</v>
      </c>
      <c r="R63" s="139" t="s">
        <v>508</v>
      </c>
      <c r="S63" s="139" t="s">
        <v>509</v>
      </c>
      <c r="T63" s="139"/>
      <c r="U63" s="144" t="s">
        <v>320</v>
      </c>
      <c r="V63" s="139" t="s">
        <v>510</v>
      </c>
      <c r="W63" s="139" t="s">
        <v>511</v>
      </c>
      <c r="X63" s="139" t="s">
        <v>503</v>
      </c>
      <c r="Y63" s="139" t="s">
        <v>504</v>
      </c>
      <c r="Z63" s="139" t="s">
        <v>512</v>
      </c>
      <c r="AA63" s="139" t="s">
        <v>512</v>
      </c>
      <c r="AB63" s="139" t="s">
        <v>476</v>
      </c>
      <c r="AC63" s="139" t="s">
        <v>513</v>
      </c>
      <c r="AD63" s="139" t="s">
        <v>514</v>
      </c>
      <c r="AE63" s="139" t="s">
        <v>515</v>
      </c>
      <c r="AF63" s="139" t="s">
        <v>516</v>
      </c>
      <c r="AG63" s="139" t="s">
        <v>517</v>
      </c>
      <c r="AH63" s="139" t="s">
        <v>518</v>
      </c>
      <c r="AI63" s="139" t="s">
        <v>519</v>
      </c>
      <c r="AJ63" s="139" t="s">
        <v>520</v>
      </c>
      <c r="AK63" s="139" t="s">
        <v>521</v>
      </c>
    </row>
    <row r="64" spans="1:37" s="129" customFormat="1" ht="16.5" customHeight="1" x14ac:dyDescent="0.25">
      <c r="A64" s="151"/>
      <c r="B64" s="170" t="s">
        <v>631</v>
      </c>
      <c r="C64" s="180" t="s">
        <v>9</v>
      </c>
      <c r="D64" s="282">
        <v>1</v>
      </c>
      <c r="E64" s="276">
        <f>E62/$D$62</f>
        <v>0.46892872735575913</v>
      </c>
      <c r="F64" s="276">
        <f t="shared" ref="F64:R64" si="14">F62/$D$62</f>
        <v>0.2150000090375041</v>
      </c>
      <c r="G64" s="276">
        <f t="shared" si="14"/>
        <v>0.14091478572104418</v>
      </c>
      <c r="H64" s="276">
        <f t="shared" si="14"/>
        <v>9.3846771517422795E-2</v>
      </c>
      <c r="I64" s="276">
        <f t="shared" si="14"/>
        <v>6.8746984428947486E-2</v>
      </c>
      <c r="J64" s="276">
        <f t="shared" si="14"/>
        <v>6.7022246640366795E-2</v>
      </c>
      <c r="K64" s="276">
        <f t="shared" si="14"/>
        <v>7.1179847415194689E-2</v>
      </c>
      <c r="L64" s="276">
        <f t="shared" si="14"/>
        <v>5.49486708309702E-2</v>
      </c>
      <c r="M64" s="276">
        <f t="shared" si="14"/>
        <v>6.278178924005505E-2</v>
      </c>
      <c r="N64" s="276">
        <f t="shared" si="14"/>
        <v>7.4407335016229009E-2</v>
      </c>
      <c r="O64" s="276">
        <f t="shared" si="14"/>
        <v>0.10485739934973748</v>
      </c>
      <c r="P64" s="276">
        <f t="shared" si="14"/>
        <v>0.19680568386842118</v>
      </c>
      <c r="Q64" s="276">
        <f t="shared" si="14"/>
        <v>0.42773789582779331</v>
      </c>
      <c r="R64" s="176">
        <f t="shared" si="14"/>
        <v>0.95268026874492207</v>
      </c>
      <c r="S64" s="282"/>
      <c r="T64" s="174"/>
      <c r="U64" s="175" t="s">
        <v>9</v>
      </c>
      <c r="V64" s="174">
        <v>1</v>
      </c>
      <c r="W64" s="275">
        <f>W62/$V$62</f>
        <v>0.40453943786642854</v>
      </c>
      <c r="X64" s="275">
        <f t="shared" ref="X64:AJ64" si="15">X62/$V$62</f>
        <v>0.23590173477585202</v>
      </c>
      <c r="Y64" s="275">
        <f t="shared" si="15"/>
        <v>0.17661975379275319</v>
      </c>
      <c r="Z64" s="275">
        <f t="shared" si="15"/>
        <v>0.11294345644043537</v>
      </c>
      <c r="AA64" s="275">
        <f t="shared" si="15"/>
        <v>0.11393534173209685</v>
      </c>
      <c r="AB64" s="275">
        <f t="shared" si="15"/>
        <v>0.15182366269960881</v>
      </c>
      <c r="AC64" s="275">
        <f t="shared" si="15"/>
        <v>0.1354560551723373</v>
      </c>
      <c r="AD64" s="275">
        <f t="shared" si="15"/>
        <v>0.15645282378272604</v>
      </c>
      <c r="AE64" s="275">
        <f t="shared" si="15"/>
        <v>0.22953063184880781</v>
      </c>
      <c r="AF64" s="275">
        <f t="shared" si="15"/>
        <v>0.25425315456541814</v>
      </c>
      <c r="AG64" s="275">
        <f t="shared" si="15"/>
        <v>0.40513066728693753</v>
      </c>
      <c r="AH64" s="173">
        <f t="shared" si="15"/>
        <v>0.73779799126234058</v>
      </c>
      <c r="AI64" s="275">
        <f t="shared" si="15"/>
        <v>1.4577697526117788</v>
      </c>
      <c r="AJ64" s="275">
        <f t="shared" si="15"/>
        <v>2.0316091884966978</v>
      </c>
      <c r="AK64" s="174"/>
    </row>
    <row r="65" spans="1:37" s="129" customFormat="1" ht="16.5" customHeight="1" x14ac:dyDescent="0.25">
      <c r="A65" s="151"/>
      <c r="B65" s="170" t="s">
        <v>3</v>
      </c>
      <c r="C65" s="180" t="s">
        <v>9</v>
      </c>
      <c r="D65" s="174" t="s">
        <v>9</v>
      </c>
      <c r="E65" s="174" t="s">
        <v>734</v>
      </c>
      <c r="F65" s="174" t="s">
        <v>735</v>
      </c>
      <c r="G65" s="174" t="s">
        <v>736</v>
      </c>
      <c r="H65" s="174" t="s">
        <v>737</v>
      </c>
      <c r="I65" s="174" t="s">
        <v>502</v>
      </c>
      <c r="J65" s="174" t="s">
        <v>502</v>
      </c>
      <c r="K65" s="174" t="s">
        <v>665</v>
      </c>
      <c r="L65" s="174" t="s">
        <v>515</v>
      </c>
      <c r="M65" s="174" t="s">
        <v>738</v>
      </c>
      <c r="N65" s="174" t="s">
        <v>665</v>
      </c>
      <c r="O65" s="174" t="s">
        <v>739</v>
      </c>
      <c r="P65" s="174" t="s">
        <v>740</v>
      </c>
      <c r="Q65" s="174" t="s">
        <v>741</v>
      </c>
      <c r="R65" s="174" t="s">
        <v>742</v>
      </c>
      <c r="S65" s="174"/>
      <c r="T65" s="174"/>
      <c r="U65" s="175" t="s">
        <v>9</v>
      </c>
      <c r="V65" s="174" t="s">
        <v>9</v>
      </c>
      <c r="W65" s="174" t="s">
        <v>743</v>
      </c>
      <c r="X65" s="174" t="s">
        <v>744</v>
      </c>
      <c r="Y65" s="174" t="s">
        <v>475</v>
      </c>
      <c r="Z65" s="174" t="s">
        <v>670</v>
      </c>
      <c r="AA65" s="174" t="s">
        <v>670</v>
      </c>
      <c r="AB65" s="174" t="s">
        <v>1045</v>
      </c>
      <c r="AC65" s="174" t="s">
        <v>673</v>
      </c>
      <c r="AD65" s="174" t="s">
        <v>518</v>
      </c>
      <c r="AE65" s="174" t="s">
        <v>745</v>
      </c>
      <c r="AF65" s="174" t="s">
        <v>746</v>
      </c>
      <c r="AG65" s="174" t="s">
        <v>747</v>
      </c>
      <c r="AH65" s="174" t="s">
        <v>748</v>
      </c>
      <c r="AI65" s="174" t="s">
        <v>749</v>
      </c>
      <c r="AJ65" s="174" t="s">
        <v>750</v>
      </c>
      <c r="AK65" s="174"/>
    </row>
    <row r="66" spans="1:37" s="129" customFormat="1" ht="16.5" customHeight="1" x14ac:dyDescent="0.25">
      <c r="A66" s="151"/>
      <c r="B66" s="170" t="s">
        <v>775</v>
      </c>
      <c r="C66" s="180" t="s">
        <v>9</v>
      </c>
      <c r="D66" s="276">
        <f>D62/V62</f>
        <v>3.4807860062952374</v>
      </c>
      <c r="E66" s="276">
        <f t="shared" ref="E66:S66" si="16">E62/W62</f>
        <v>4.0348119351189107</v>
      </c>
      <c r="F66" s="276">
        <f t="shared" si="16"/>
        <v>3.1723760892312871</v>
      </c>
      <c r="G66" s="276">
        <f t="shared" si="16"/>
        <v>2.7771197937092116</v>
      </c>
      <c r="H66" s="276">
        <f t="shared" si="16"/>
        <v>2.8922483809950283</v>
      </c>
      <c r="I66" s="276">
        <f t="shared" si="16"/>
        <v>2.1002573717463586</v>
      </c>
      <c r="J66" s="276">
        <f t="shared" si="16"/>
        <v>1.5365858922652498</v>
      </c>
      <c r="K66" s="276">
        <f t="shared" si="16"/>
        <v>1.829093697567221</v>
      </c>
      <c r="L66" s="176">
        <f t="shared" si="16"/>
        <v>1.2225063112864178</v>
      </c>
      <c r="M66" s="176">
        <f t="shared" si="16"/>
        <v>0.95207324476371646</v>
      </c>
      <c r="N66" s="176">
        <f t="shared" si="16"/>
        <v>1.0186540691418366</v>
      </c>
      <c r="O66" s="176">
        <f t="shared" si="16"/>
        <v>0.9009097503215493</v>
      </c>
      <c r="P66" s="176">
        <f t="shared" si="16"/>
        <v>0.92849056039918665</v>
      </c>
      <c r="Q66" s="176">
        <f t="shared" si="16"/>
        <v>1.0213300690949751</v>
      </c>
      <c r="R66" s="276">
        <f t="shared" si="16"/>
        <v>1.6322411646379009</v>
      </c>
      <c r="S66" s="276">
        <f t="shared" si="16"/>
        <v>2.1041297664176613</v>
      </c>
      <c r="T66" s="174"/>
      <c r="U66" s="144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</row>
    <row r="67" spans="1:37" s="129" customFormat="1" ht="16.5" customHeight="1" x14ac:dyDescent="0.25">
      <c r="A67" s="151"/>
      <c r="B67" s="170" t="s">
        <v>3</v>
      </c>
      <c r="C67" s="180" t="s">
        <v>9</v>
      </c>
      <c r="D67" s="174" t="s">
        <v>836</v>
      </c>
      <c r="E67" s="174" t="s">
        <v>837</v>
      </c>
      <c r="F67" s="174" t="s">
        <v>838</v>
      </c>
      <c r="G67" s="174" t="s">
        <v>839</v>
      </c>
      <c r="H67" s="174" t="s">
        <v>840</v>
      </c>
      <c r="I67" s="174" t="s">
        <v>841</v>
      </c>
      <c r="J67" s="174" t="s">
        <v>842</v>
      </c>
      <c r="K67" s="174" t="s">
        <v>843</v>
      </c>
      <c r="L67" s="174" t="s">
        <v>844</v>
      </c>
      <c r="M67" s="174" t="s">
        <v>845</v>
      </c>
      <c r="N67" s="174" t="s">
        <v>846</v>
      </c>
      <c r="O67" s="174" t="s">
        <v>847</v>
      </c>
      <c r="P67" s="174" t="s">
        <v>848</v>
      </c>
      <c r="Q67" s="174" t="s">
        <v>849</v>
      </c>
      <c r="R67" s="174" t="s">
        <v>850</v>
      </c>
      <c r="S67" s="174" t="s">
        <v>851</v>
      </c>
      <c r="T67" s="174"/>
      <c r="U67" s="144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</row>
    <row r="68" spans="1:37" s="129" customFormat="1" ht="16.5" customHeight="1" x14ac:dyDescent="0.25">
      <c r="A68" s="151"/>
      <c r="B68" s="134"/>
      <c r="C68" s="144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44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</row>
    <row r="69" spans="1:37" s="66" customFormat="1" ht="10.5" customHeight="1" x14ac:dyDescent="0.25"/>
    <row r="70" spans="1:37" s="66" customFormat="1" ht="16.5" customHeight="1" x14ac:dyDescent="0.25">
      <c r="A70" s="134" t="s">
        <v>5</v>
      </c>
      <c r="B70" s="134" t="s">
        <v>460</v>
      </c>
      <c r="C70" s="140">
        <v>144</v>
      </c>
      <c r="D70" s="140">
        <v>104</v>
      </c>
      <c r="E70" s="140">
        <v>97</v>
      </c>
      <c r="F70" s="140">
        <v>90</v>
      </c>
      <c r="G70" s="140">
        <v>99</v>
      </c>
      <c r="H70" s="140">
        <v>104</v>
      </c>
      <c r="I70" s="140">
        <v>93</v>
      </c>
      <c r="J70" s="140">
        <v>129</v>
      </c>
      <c r="K70" s="140">
        <v>131</v>
      </c>
      <c r="L70" s="140">
        <v>106</v>
      </c>
      <c r="M70" s="140">
        <v>120</v>
      </c>
      <c r="N70" s="140">
        <v>118</v>
      </c>
      <c r="O70" s="140">
        <v>132</v>
      </c>
      <c r="P70" s="140">
        <v>177</v>
      </c>
      <c r="Q70" s="140">
        <v>187</v>
      </c>
      <c r="R70" s="140">
        <v>213</v>
      </c>
      <c r="S70" s="140">
        <v>2044</v>
      </c>
      <c r="T70" s="140"/>
      <c r="U70" s="140">
        <v>87</v>
      </c>
      <c r="V70" s="140">
        <v>38</v>
      </c>
      <c r="W70" s="140">
        <v>23</v>
      </c>
      <c r="X70" s="140">
        <v>25</v>
      </c>
      <c r="Y70" s="140">
        <v>25</v>
      </c>
      <c r="Z70" s="140">
        <v>26</v>
      </c>
      <c r="AA70" s="140">
        <v>37</v>
      </c>
      <c r="AB70" s="140">
        <v>47</v>
      </c>
      <c r="AC70" s="140">
        <v>30</v>
      </c>
      <c r="AD70" s="140">
        <v>36</v>
      </c>
      <c r="AE70" s="140">
        <v>42</v>
      </c>
      <c r="AF70" s="140">
        <v>41</v>
      </c>
      <c r="AG70" s="140">
        <v>72</v>
      </c>
      <c r="AH70" s="140">
        <v>144</v>
      </c>
      <c r="AI70" s="140">
        <v>173</v>
      </c>
      <c r="AJ70" s="140">
        <v>243</v>
      </c>
      <c r="AK70" s="140">
        <v>1089</v>
      </c>
    </row>
    <row r="71" spans="1:37" s="66" customFormat="1" ht="16.5" customHeight="1" x14ac:dyDescent="0.25">
      <c r="B71" s="66" t="s">
        <v>239</v>
      </c>
      <c r="C71" s="154">
        <v>2633.2152328998609</v>
      </c>
      <c r="D71" s="154">
        <v>652.35553939800695</v>
      </c>
      <c r="E71" s="154">
        <v>679.74764542840626</v>
      </c>
      <c r="F71" s="154">
        <v>721.9849770366161</v>
      </c>
      <c r="G71" s="154">
        <v>710.48469973712736</v>
      </c>
      <c r="H71" s="154">
        <v>688.52249149248053</v>
      </c>
      <c r="I71" s="154">
        <v>678.35556082548658</v>
      </c>
      <c r="J71" s="154">
        <v>630.36001293877825</v>
      </c>
      <c r="K71" s="154">
        <v>625.89949388735249</v>
      </c>
      <c r="L71" s="154">
        <v>558.75907542713435</v>
      </c>
      <c r="M71" s="154">
        <v>622.34436519697431</v>
      </c>
      <c r="N71" s="154">
        <v>484.62958014524719</v>
      </c>
      <c r="O71" s="154">
        <v>394.96948810315172</v>
      </c>
      <c r="P71" s="154">
        <v>249.36316784980485</v>
      </c>
      <c r="Q71" s="154">
        <v>141.88624762933165</v>
      </c>
      <c r="R71" s="154">
        <v>83.652749009742195</v>
      </c>
      <c r="S71" s="154">
        <v>10563.52764056504</v>
      </c>
      <c r="T71" s="154"/>
      <c r="U71" s="154">
        <v>2595.680438550397</v>
      </c>
      <c r="V71" s="154">
        <v>657.68148678630985</v>
      </c>
      <c r="W71" s="154">
        <v>700.67454445386738</v>
      </c>
      <c r="X71" s="154">
        <v>904.70214394015341</v>
      </c>
      <c r="Y71" s="154">
        <v>899.70625732692611</v>
      </c>
      <c r="Z71" s="154">
        <v>879.96975865428396</v>
      </c>
      <c r="AA71" s="154">
        <v>896.7506987910964</v>
      </c>
      <c r="AB71" s="154">
        <v>797.93820961860956</v>
      </c>
      <c r="AC71" s="154">
        <v>706.44269943023369</v>
      </c>
      <c r="AD71" s="154">
        <v>651.29744414102765</v>
      </c>
      <c r="AE71" s="154">
        <v>623.88015274978602</v>
      </c>
      <c r="AF71" s="154">
        <v>484.70529176724608</v>
      </c>
      <c r="AG71" s="154">
        <v>368.96077934165174</v>
      </c>
      <c r="AH71" s="154">
        <v>271.47119607984155</v>
      </c>
      <c r="AI71" s="154">
        <v>160.99176198708301</v>
      </c>
      <c r="AJ71" s="154">
        <v>122.40628051527156</v>
      </c>
      <c r="AK71" s="154">
        <v>11789.12903565198</v>
      </c>
    </row>
    <row r="72" spans="1:37" s="66" customFormat="1" ht="16.5" customHeight="1" x14ac:dyDescent="0.25">
      <c r="A72" s="134"/>
      <c r="B72" s="134" t="s">
        <v>135</v>
      </c>
      <c r="C72" s="157">
        <v>4.1749571432991166</v>
      </c>
      <c r="D72" s="157">
        <v>4.7467555798446552</v>
      </c>
      <c r="E72" s="157">
        <v>4.7564747610504146</v>
      </c>
      <c r="F72" s="157">
        <v>4.6956331340563828</v>
      </c>
      <c r="G72" s="157">
        <v>4.6967120575856942</v>
      </c>
      <c r="H72" s="157">
        <v>4.585012490804953</v>
      </c>
      <c r="I72" s="157">
        <v>4.5102892783575168</v>
      </c>
      <c r="J72" s="157">
        <v>4.5689450130110352</v>
      </c>
      <c r="K72" s="157">
        <v>4.4117678332000398</v>
      </c>
      <c r="L72" s="157">
        <v>4.3456503659084378</v>
      </c>
      <c r="M72" s="157">
        <v>4.2187565836530281</v>
      </c>
      <c r="N72" s="157">
        <v>4.2873875173142926</v>
      </c>
      <c r="O72" s="157">
        <v>3.8684532809403431</v>
      </c>
      <c r="P72" s="157">
        <v>3.8543186876401365</v>
      </c>
      <c r="Q72" s="157">
        <v>3.746310835141732</v>
      </c>
      <c r="R72" s="157">
        <v>3.591897595634304</v>
      </c>
      <c r="S72" s="157">
        <v>4.3911069359577608</v>
      </c>
      <c r="T72" s="157"/>
      <c r="U72" s="157">
        <v>4.1456061660789318</v>
      </c>
      <c r="V72" s="157">
        <v>4.5243083645062754</v>
      </c>
      <c r="W72" s="157">
        <v>4.3659409225699504</v>
      </c>
      <c r="X72" s="157">
        <v>4.4896907379234818</v>
      </c>
      <c r="Y72" s="157">
        <v>4.4472529699888268</v>
      </c>
      <c r="Z72" s="157">
        <v>4.3519345466100816</v>
      </c>
      <c r="AA72" s="157">
        <v>4.3738665108214159</v>
      </c>
      <c r="AB72" s="157">
        <v>4.3030360784634647</v>
      </c>
      <c r="AC72" s="157">
        <v>4.21565523715035</v>
      </c>
      <c r="AD72" s="157">
        <v>4.0765760452829412</v>
      </c>
      <c r="AE72" s="157">
        <v>4.114371605197122</v>
      </c>
      <c r="AF72" s="157">
        <v>3.9907337279191184</v>
      </c>
      <c r="AG72" s="157">
        <v>3.7156974688326248</v>
      </c>
      <c r="AH72" s="157">
        <v>3.5516948542618505</v>
      </c>
      <c r="AI72" s="157">
        <v>3.4551055963647608</v>
      </c>
      <c r="AJ72" s="157">
        <v>3.1422503404443924</v>
      </c>
      <c r="AK72" s="157">
        <v>4.2199070842633475</v>
      </c>
    </row>
    <row r="73" spans="1:37" s="65" customFormat="1" ht="16.5" customHeight="1" x14ac:dyDescent="0.25">
      <c r="B73" s="66" t="s">
        <v>240</v>
      </c>
      <c r="C73" s="156">
        <v>5.4685996875925034E-2</v>
      </c>
      <c r="D73" s="156">
        <v>0.15942226856227984</v>
      </c>
      <c r="E73" s="156">
        <v>0.14270001617860173</v>
      </c>
      <c r="F73" s="156">
        <v>0.12465633338993364</v>
      </c>
      <c r="G73" s="156">
        <v>0.13934149466783602</v>
      </c>
      <c r="H73" s="156">
        <v>0.15104807945280579</v>
      </c>
      <c r="I73" s="156">
        <v>0.13709624475817503</v>
      </c>
      <c r="J73" s="156">
        <v>0.20464496058148396</v>
      </c>
      <c r="K73" s="156">
        <v>0.20929877924390364</v>
      </c>
      <c r="L73" s="156">
        <v>0.18970609098200331</v>
      </c>
      <c r="M73" s="156">
        <v>0.19281929219688451</v>
      </c>
      <c r="N73" s="156">
        <v>0.24348493124302173</v>
      </c>
      <c r="O73" s="156">
        <v>0.33420303080608188</v>
      </c>
      <c r="P73" s="156">
        <v>0.70980811451116044</v>
      </c>
      <c r="Q73" s="156">
        <v>1.3179571884128265</v>
      </c>
      <c r="R73" s="156">
        <v>2.5462402912209621</v>
      </c>
      <c r="S73" s="156">
        <v>0.19349596740305089</v>
      </c>
      <c r="T73" s="156"/>
      <c r="U73" s="156">
        <v>3.3517222963157463E-2</v>
      </c>
      <c r="V73" s="156">
        <v>5.7778728401924356E-2</v>
      </c>
      <c r="W73" s="156">
        <v>3.2825511047967472E-2</v>
      </c>
      <c r="X73" s="156">
        <v>2.7633404173356049E-2</v>
      </c>
      <c r="Y73" s="156">
        <v>2.778684686963976E-2</v>
      </c>
      <c r="Z73" s="156">
        <v>2.9546469914785659E-2</v>
      </c>
      <c r="AA73" s="156">
        <v>4.1260073786259045E-2</v>
      </c>
      <c r="AB73" s="156">
        <v>5.890180396607976E-2</v>
      </c>
      <c r="AC73" s="156">
        <v>4.24662892322277E-2</v>
      </c>
      <c r="AD73" s="156">
        <v>5.5274284159795961E-2</v>
      </c>
      <c r="AE73" s="156">
        <v>6.7320622101669197E-2</v>
      </c>
      <c r="AF73" s="156">
        <v>8.4587481705663048E-2</v>
      </c>
      <c r="AG73" s="156">
        <v>0.19514269275035642</v>
      </c>
      <c r="AH73" s="156">
        <v>0.53044301597893506</v>
      </c>
      <c r="AI73" s="156">
        <v>1.0745891458339369</v>
      </c>
      <c r="AJ73" s="156">
        <v>1.9851922546546377</v>
      </c>
      <c r="AK73" s="156">
        <v>9.2373236114959067E-2</v>
      </c>
    </row>
    <row r="74" spans="1:37" s="129" customFormat="1" ht="16.5" customHeight="1" x14ac:dyDescent="0.25">
      <c r="A74" s="151"/>
      <c r="B74" s="134" t="s">
        <v>3</v>
      </c>
      <c r="C74" s="139" t="s">
        <v>155</v>
      </c>
      <c r="D74" s="139" t="s">
        <v>1027</v>
      </c>
      <c r="E74" s="139" t="s">
        <v>736</v>
      </c>
      <c r="F74" s="139" t="s">
        <v>1028</v>
      </c>
      <c r="G74" s="139" t="s">
        <v>1029</v>
      </c>
      <c r="H74" s="139" t="s">
        <v>506</v>
      </c>
      <c r="I74" s="139" t="s">
        <v>1029</v>
      </c>
      <c r="J74" s="139" t="s">
        <v>1030</v>
      </c>
      <c r="K74" s="139" t="s">
        <v>1031</v>
      </c>
      <c r="L74" s="139" t="s">
        <v>1032</v>
      </c>
      <c r="M74" s="139" t="s">
        <v>1032</v>
      </c>
      <c r="N74" s="139" t="s">
        <v>1033</v>
      </c>
      <c r="O74" s="139" t="s">
        <v>1034</v>
      </c>
      <c r="P74" s="139" t="s">
        <v>1035</v>
      </c>
      <c r="Q74" s="139" t="s">
        <v>282</v>
      </c>
      <c r="R74" s="139" t="s">
        <v>283</v>
      </c>
      <c r="S74" s="139" t="s">
        <v>1036</v>
      </c>
      <c r="T74" s="139"/>
      <c r="U74" s="139" t="s">
        <v>142</v>
      </c>
      <c r="V74" s="139" t="s">
        <v>516</v>
      </c>
      <c r="W74" s="139" t="s">
        <v>514</v>
      </c>
      <c r="X74" s="139" t="s">
        <v>513</v>
      </c>
      <c r="Y74" s="139" t="s">
        <v>513</v>
      </c>
      <c r="Z74" s="139" t="s">
        <v>513</v>
      </c>
      <c r="AA74" s="139" t="s">
        <v>1005</v>
      </c>
      <c r="AB74" s="139" t="s">
        <v>516</v>
      </c>
      <c r="AC74" s="139" t="s">
        <v>1005</v>
      </c>
      <c r="AD74" s="139" t="s">
        <v>516</v>
      </c>
      <c r="AE74" s="139" t="s">
        <v>1006</v>
      </c>
      <c r="AF74" s="139" t="s">
        <v>1007</v>
      </c>
      <c r="AG74" s="139" t="s">
        <v>1008</v>
      </c>
      <c r="AH74" s="139" t="s">
        <v>1009</v>
      </c>
      <c r="AI74" s="139" t="s">
        <v>1010</v>
      </c>
      <c r="AJ74" s="139" t="s">
        <v>284</v>
      </c>
      <c r="AK74" s="139" t="s">
        <v>1011</v>
      </c>
    </row>
    <row r="75" spans="1:37" s="129" customFormat="1" ht="16.5" customHeight="1" x14ac:dyDescent="0.25">
      <c r="A75" s="151"/>
      <c r="B75" s="170" t="s">
        <v>631</v>
      </c>
      <c r="C75" s="276">
        <f>C73/$D$73</f>
        <v>0.34302608643761345</v>
      </c>
      <c r="D75" s="176">
        <f t="shared" ref="D75:R75" si="17">D73/$D$73</f>
        <v>1</v>
      </c>
      <c r="E75" s="176">
        <f t="shared" si="17"/>
        <v>0.89510717332976975</v>
      </c>
      <c r="F75" s="176">
        <f t="shared" si="17"/>
        <v>0.78192547699969184</v>
      </c>
      <c r="G75" s="176">
        <f t="shared" si="17"/>
        <v>0.87404034533231423</v>
      </c>
      <c r="H75" s="176">
        <f t="shared" si="17"/>
        <v>0.94747164756219371</v>
      </c>
      <c r="I75" s="176">
        <f t="shared" si="17"/>
        <v>0.85995667979481216</v>
      </c>
      <c r="J75" s="176">
        <f t="shared" si="17"/>
        <v>1.2836660927424792</v>
      </c>
      <c r="K75" s="276">
        <f t="shared" si="17"/>
        <v>1.3128578656634726</v>
      </c>
      <c r="L75" s="176">
        <f t="shared" si="17"/>
        <v>1.1899598010543477</v>
      </c>
      <c r="M75" s="176">
        <f t="shared" si="17"/>
        <v>1.2094878208407742</v>
      </c>
      <c r="N75" s="276">
        <f t="shared" si="17"/>
        <v>1.5272956120800778</v>
      </c>
      <c r="O75" s="276">
        <f t="shared" si="17"/>
        <v>2.09633844644183</v>
      </c>
      <c r="P75" s="276">
        <f t="shared" si="17"/>
        <v>4.4523774558750997</v>
      </c>
      <c r="Q75" s="276">
        <f t="shared" si="17"/>
        <v>8.2670833899089438</v>
      </c>
      <c r="R75" s="276">
        <f t="shared" si="17"/>
        <v>15.971672679003742</v>
      </c>
      <c r="S75" s="176"/>
      <c r="T75" s="173"/>
      <c r="U75" s="275">
        <f>U73/$V$73</f>
        <v>0.58009623766730645</v>
      </c>
      <c r="V75" s="173">
        <f t="shared" ref="V75:AJ75" si="18">V73/$V$73</f>
        <v>1</v>
      </c>
      <c r="W75" s="275">
        <f t="shared" si="18"/>
        <v>0.56812449764599182</v>
      </c>
      <c r="X75" s="275">
        <f t="shared" si="18"/>
        <v>0.47826258793946913</v>
      </c>
      <c r="Y75" s="275">
        <f t="shared" si="18"/>
        <v>0.48091828321916308</v>
      </c>
      <c r="Z75" s="275">
        <f t="shared" si="18"/>
        <v>0.51137279639061073</v>
      </c>
      <c r="AA75" s="173">
        <f t="shared" si="18"/>
        <v>0.71410491243841312</v>
      </c>
      <c r="AB75" s="173">
        <f t="shared" si="18"/>
        <v>1.0194375264949236</v>
      </c>
      <c r="AC75" s="173">
        <f t="shared" si="18"/>
        <v>0.73498137475128877</v>
      </c>
      <c r="AD75" s="173">
        <f t="shared" si="18"/>
        <v>0.95665456282272587</v>
      </c>
      <c r="AE75" s="173">
        <f t="shared" si="18"/>
        <v>1.1651454430317134</v>
      </c>
      <c r="AF75" s="173">
        <f t="shared" si="18"/>
        <v>1.4639900192550068</v>
      </c>
      <c r="AG75" s="275">
        <f t="shared" si="18"/>
        <v>3.377414113251012</v>
      </c>
      <c r="AH75" s="275">
        <f t="shared" si="18"/>
        <v>9.1805934580115878</v>
      </c>
      <c r="AI75" s="275">
        <f t="shared" si="18"/>
        <v>18.598352292539328</v>
      </c>
      <c r="AJ75" s="275">
        <f t="shared" si="18"/>
        <v>34.358531410471812</v>
      </c>
      <c r="AK75" s="173"/>
    </row>
    <row r="76" spans="1:37" s="129" customFormat="1" ht="16.5" customHeight="1" x14ac:dyDescent="0.2">
      <c r="A76" s="151"/>
      <c r="B76" s="170" t="s">
        <v>3</v>
      </c>
      <c r="C76" s="174" t="s">
        <v>751</v>
      </c>
      <c r="D76" s="174" t="s">
        <v>9</v>
      </c>
      <c r="E76" s="174" t="s">
        <v>682</v>
      </c>
      <c r="F76" s="174" t="s">
        <v>545</v>
      </c>
      <c r="G76" s="174" t="s">
        <v>752</v>
      </c>
      <c r="H76" s="174" t="s">
        <v>753</v>
      </c>
      <c r="I76" s="174" t="s">
        <v>754</v>
      </c>
      <c r="J76" s="174" t="s">
        <v>755</v>
      </c>
      <c r="K76" s="174" t="s">
        <v>1052</v>
      </c>
      <c r="L76" s="174" t="s">
        <v>756</v>
      </c>
      <c r="M76" s="174" t="s">
        <v>757</v>
      </c>
      <c r="N76" s="174" t="s">
        <v>758</v>
      </c>
      <c r="O76" s="174" t="s">
        <v>759</v>
      </c>
      <c r="P76" s="174" t="s">
        <v>760</v>
      </c>
      <c r="Q76" s="174" t="s">
        <v>761</v>
      </c>
      <c r="R76" s="174" t="s">
        <v>762</v>
      </c>
      <c r="S76" s="174"/>
      <c r="T76" s="174"/>
      <c r="U76" s="174" t="s">
        <v>1044</v>
      </c>
      <c r="V76" s="174" t="s">
        <v>9</v>
      </c>
      <c r="W76" s="174" t="s">
        <v>763</v>
      </c>
      <c r="X76" s="174" t="s">
        <v>764</v>
      </c>
      <c r="Y76" s="174" t="s">
        <v>988</v>
      </c>
      <c r="Z76" s="174" t="s">
        <v>765</v>
      </c>
      <c r="AA76" s="174" t="s">
        <v>766</v>
      </c>
      <c r="AB76" s="174" t="s">
        <v>767</v>
      </c>
      <c r="AC76" s="174" t="s">
        <v>768</v>
      </c>
      <c r="AD76" s="174" t="s">
        <v>769</v>
      </c>
      <c r="AE76" s="174" t="s">
        <v>770</v>
      </c>
      <c r="AF76" s="174" t="s">
        <v>771</v>
      </c>
      <c r="AG76" s="174" t="s">
        <v>1043</v>
      </c>
      <c r="AH76" s="174" t="s">
        <v>772</v>
      </c>
      <c r="AI76" s="174" t="s">
        <v>773</v>
      </c>
      <c r="AJ76" s="174" t="s">
        <v>774</v>
      </c>
      <c r="AK76" s="174"/>
    </row>
    <row r="77" spans="1:37" s="129" customFormat="1" ht="16.5" customHeight="1" x14ac:dyDescent="0.25">
      <c r="A77" s="151"/>
      <c r="B77" s="170" t="s">
        <v>775</v>
      </c>
      <c r="C77" s="276">
        <f>C73/U73</f>
        <v>1.6315789925685831</v>
      </c>
      <c r="D77" s="276">
        <f t="shared" ref="D77:S77" si="19">D73/V73</f>
        <v>2.7591861740759631</v>
      </c>
      <c r="E77" s="276">
        <f t="shared" si="19"/>
        <v>4.347229079543534</v>
      </c>
      <c r="F77" s="276">
        <f t="shared" si="19"/>
        <v>4.5110740829436597</v>
      </c>
      <c r="G77" s="276">
        <f t="shared" si="19"/>
        <v>5.0146565863175425</v>
      </c>
      <c r="H77" s="276">
        <f t="shared" si="19"/>
        <v>5.1122208469722548</v>
      </c>
      <c r="I77" s="276">
        <f t="shared" si="19"/>
        <v>3.3227338726629365</v>
      </c>
      <c r="J77" s="276">
        <f t="shared" si="19"/>
        <v>3.4743411373161752</v>
      </c>
      <c r="K77" s="276">
        <f t="shared" si="19"/>
        <v>4.928586486550528</v>
      </c>
      <c r="L77" s="276">
        <f t="shared" si="19"/>
        <v>3.4320858942934449</v>
      </c>
      <c r="M77" s="276">
        <f t="shared" si="19"/>
        <v>2.8641935587832843</v>
      </c>
      <c r="N77" s="276">
        <f t="shared" si="19"/>
        <v>2.8784984058311389</v>
      </c>
      <c r="O77" s="276">
        <f t="shared" si="19"/>
        <v>1.7126084820076948</v>
      </c>
      <c r="P77" s="276">
        <f t="shared" si="19"/>
        <v>1.3381420682883463</v>
      </c>
      <c r="Q77" s="276">
        <f t="shared" si="19"/>
        <v>1.226475433445797</v>
      </c>
      <c r="R77" s="276">
        <f t="shared" si="19"/>
        <v>1.2826164746768718</v>
      </c>
      <c r="S77" s="276">
        <f t="shared" si="19"/>
        <v>2.0947189417749095</v>
      </c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</row>
    <row r="78" spans="1:37" s="129" customFormat="1" ht="16.5" customHeight="1" x14ac:dyDescent="0.2">
      <c r="A78" s="151"/>
      <c r="B78" s="170" t="s">
        <v>3</v>
      </c>
      <c r="C78" s="174" t="s">
        <v>852</v>
      </c>
      <c r="D78" s="174" t="s">
        <v>1049</v>
      </c>
      <c r="E78" s="174" t="s">
        <v>853</v>
      </c>
      <c r="F78" s="174" t="s">
        <v>1051</v>
      </c>
      <c r="G78" s="174" t="s">
        <v>854</v>
      </c>
      <c r="H78" s="174" t="s">
        <v>855</v>
      </c>
      <c r="I78" s="174" t="s">
        <v>856</v>
      </c>
      <c r="J78" s="174" t="s">
        <v>857</v>
      </c>
      <c r="K78" s="174" t="s">
        <v>858</v>
      </c>
      <c r="L78" s="174" t="s">
        <v>859</v>
      </c>
      <c r="M78" s="174" t="s">
        <v>860</v>
      </c>
      <c r="N78" s="174" t="s">
        <v>861</v>
      </c>
      <c r="O78" s="174" t="s">
        <v>862</v>
      </c>
      <c r="P78" s="174" t="s">
        <v>863</v>
      </c>
      <c r="Q78" s="174" t="s">
        <v>1050</v>
      </c>
      <c r="R78" s="174" t="s">
        <v>864</v>
      </c>
      <c r="S78" s="174" t="s">
        <v>865</v>
      </c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</row>
    <row r="79" spans="1:37" s="129" customFormat="1" ht="16.5" customHeight="1" x14ac:dyDescent="0.25">
      <c r="A79" s="151"/>
      <c r="B79" s="134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</row>
    <row r="80" spans="1:37" s="66" customFormat="1" ht="14.25" customHeight="1" x14ac:dyDescent="0.25">
      <c r="B80" s="158" t="s">
        <v>554</v>
      </c>
    </row>
    <row r="81" spans="1:37" s="159" customFormat="1" ht="14.25" customHeight="1" x14ac:dyDescent="0.25">
      <c r="A81" s="101"/>
      <c r="B81" s="67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</row>
    <row r="82" spans="1:37" ht="14.25" customHeight="1" x14ac:dyDescent="0.25">
      <c r="A82" s="252" t="s">
        <v>867</v>
      </c>
      <c r="B82" s="247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</row>
    <row r="83" spans="1:37" x14ac:dyDescent="0.25">
      <c r="A83" s="246"/>
      <c r="B83" s="249" t="s">
        <v>868</v>
      </c>
      <c r="C83" s="278" t="s">
        <v>9</v>
      </c>
      <c r="D83" s="277">
        <f t="shared" ref="D83:AJ83" si="20">D51/D62</f>
        <v>0.36649709035723782</v>
      </c>
      <c r="E83" s="251">
        <f t="shared" si="20"/>
        <v>0.92064273587441381</v>
      </c>
      <c r="F83" s="251">
        <f t="shared" si="20"/>
        <v>1.3801117954481366</v>
      </c>
      <c r="G83" s="277">
        <f t="shared" si="20"/>
        <v>2.248592342503573</v>
      </c>
      <c r="H83" s="277">
        <f t="shared" si="20"/>
        <v>3.8063946461152565</v>
      </c>
      <c r="I83" s="277">
        <f t="shared" si="20"/>
        <v>5.2490099541933972</v>
      </c>
      <c r="J83" s="277">
        <f t="shared" si="20"/>
        <v>4.2851157698034452</v>
      </c>
      <c r="K83" s="277">
        <f t="shared" si="20"/>
        <v>5.8474808486654508</v>
      </c>
      <c r="L83" s="277">
        <f t="shared" si="20"/>
        <v>14.682482772451145</v>
      </c>
      <c r="M83" s="277">
        <f t="shared" si="20"/>
        <v>12.287401742724192</v>
      </c>
      <c r="N83" s="277">
        <f t="shared" si="20"/>
        <v>8.6589134845280462</v>
      </c>
      <c r="O83" s="277">
        <f t="shared" si="20"/>
        <v>13.115251925402935</v>
      </c>
      <c r="P83" s="277">
        <f t="shared" si="20"/>
        <v>15.25063444863178</v>
      </c>
      <c r="Q83" s="277">
        <f t="shared" si="20"/>
        <v>7.9819471972081395</v>
      </c>
      <c r="R83" s="277">
        <f t="shared" si="20"/>
        <v>2.8905153727841819</v>
      </c>
      <c r="S83" s="277">
        <f t="shared" si="20"/>
        <v>3.4627276142946988</v>
      </c>
      <c r="T83" s="251"/>
      <c r="U83" s="257" t="s">
        <v>9</v>
      </c>
      <c r="V83" s="277">
        <f t="shared" si="20"/>
        <v>2.0854943403351323</v>
      </c>
      <c r="W83" s="251">
        <f t="shared" si="20"/>
        <v>1.7333393145812355</v>
      </c>
      <c r="X83" s="277">
        <f t="shared" si="20"/>
        <v>3.4557205676622997</v>
      </c>
      <c r="Y83" s="277">
        <f t="shared" si="20"/>
        <v>6.4617401982339748</v>
      </c>
      <c r="Z83" s="277">
        <f t="shared" si="20"/>
        <v>5.6350955140142274</v>
      </c>
      <c r="AA83" s="277">
        <f t="shared" si="20"/>
        <v>9.2556415848554181</v>
      </c>
      <c r="AB83" s="277">
        <f t="shared" si="20"/>
        <v>7.0884907320654618</v>
      </c>
      <c r="AC83" s="277">
        <f t="shared" si="20"/>
        <v>6.8109093161105863</v>
      </c>
      <c r="AD83" s="277">
        <f t="shared" si="20"/>
        <v>3.620353936856922</v>
      </c>
      <c r="AE83" s="277">
        <f t="shared" si="20"/>
        <v>3.3807799134243748</v>
      </c>
      <c r="AF83" s="277">
        <f t="shared" si="20"/>
        <v>8.1445103914198462</v>
      </c>
      <c r="AG83" s="277">
        <f t="shared" si="20"/>
        <v>4.7444575187335589</v>
      </c>
      <c r="AH83" s="251">
        <f t="shared" si="20"/>
        <v>1.3167650753464426</v>
      </c>
      <c r="AI83" s="251">
        <f t="shared" si="20"/>
        <v>3.23815662830589</v>
      </c>
      <c r="AJ83" s="251">
        <f t="shared" si="20"/>
        <v>3.5416999699203249</v>
      </c>
      <c r="AK83" s="277">
        <f>AK51/AK62</f>
        <v>4.0273236409580928</v>
      </c>
    </row>
    <row r="84" spans="1:37" s="67" customFormat="1" x14ac:dyDescent="0.25">
      <c r="A84" s="246"/>
      <c r="B84" s="249" t="s">
        <v>866</v>
      </c>
      <c r="C84" s="278" t="s">
        <v>9</v>
      </c>
      <c r="D84" s="257" t="s">
        <v>919</v>
      </c>
      <c r="E84" s="257" t="s">
        <v>920</v>
      </c>
      <c r="F84" s="257" t="s">
        <v>921</v>
      </c>
      <c r="G84" s="257" t="s">
        <v>922</v>
      </c>
      <c r="H84" s="257" t="s">
        <v>923</v>
      </c>
      <c r="I84" s="257" t="s">
        <v>924</v>
      </c>
      <c r="J84" s="257" t="s">
        <v>925</v>
      </c>
      <c r="K84" s="257" t="s">
        <v>926</v>
      </c>
      <c r="L84" s="257" t="s">
        <v>927</v>
      </c>
      <c r="M84" s="257" t="s">
        <v>928</v>
      </c>
      <c r="N84" s="257" t="s">
        <v>929</v>
      </c>
      <c r="O84" s="257" t="s">
        <v>930</v>
      </c>
      <c r="P84" s="257" t="s">
        <v>931</v>
      </c>
      <c r="Q84" s="257" t="s">
        <v>932</v>
      </c>
      <c r="R84" s="257" t="s">
        <v>933</v>
      </c>
      <c r="S84" s="257" t="s">
        <v>934</v>
      </c>
      <c r="T84" s="248"/>
      <c r="U84" s="257" t="s">
        <v>9</v>
      </c>
      <c r="V84" s="257" t="s">
        <v>935</v>
      </c>
      <c r="W84" s="257" t="s">
        <v>936</v>
      </c>
      <c r="X84" s="257" t="s">
        <v>937</v>
      </c>
      <c r="Y84" s="257" t="s">
        <v>938</v>
      </c>
      <c r="Z84" s="257" t="s">
        <v>939</v>
      </c>
      <c r="AA84" s="257" t="s">
        <v>940</v>
      </c>
      <c r="AB84" s="257" t="s">
        <v>941</v>
      </c>
      <c r="AC84" s="257" t="s">
        <v>942</v>
      </c>
      <c r="AD84" s="257" t="s">
        <v>943</v>
      </c>
      <c r="AE84" s="257" t="s">
        <v>944</v>
      </c>
      <c r="AF84" s="257" t="s">
        <v>945</v>
      </c>
      <c r="AG84" s="257" t="s">
        <v>946</v>
      </c>
      <c r="AH84" s="257" t="s">
        <v>947</v>
      </c>
      <c r="AI84" s="257" t="s">
        <v>948</v>
      </c>
      <c r="AJ84" s="257" t="s">
        <v>949</v>
      </c>
      <c r="AK84" s="257" t="s">
        <v>950</v>
      </c>
    </row>
    <row r="85" spans="1:37" s="67" customFormat="1" ht="15.75" x14ac:dyDescent="0.25">
      <c r="A85" s="255" t="s">
        <v>869</v>
      </c>
      <c r="B85" s="247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</row>
    <row r="86" spans="1:37" s="67" customFormat="1" x14ac:dyDescent="0.25">
      <c r="A86" s="250"/>
      <c r="B86" s="249" t="s">
        <v>870</v>
      </c>
      <c r="C86" s="277">
        <f>C51/C73</f>
        <v>5.7534466996030291</v>
      </c>
      <c r="D86" s="277">
        <f t="shared" ref="D86:AK86" si="21">D51/D73</f>
        <v>1.7427938594220909</v>
      </c>
      <c r="E86" s="277">
        <f t="shared" si="21"/>
        <v>2.2934982990707673</v>
      </c>
      <c r="F86" s="277">
        <f t="shared" si="21"/>
        <v>1.804524870938373</v>
      </c>
      <c r="G86" s="277">
        <f t="shared" si="21"/>
        <v>1.7238969526567067</v>
      </c>
      <c r="H86" s="277">
        <f t="shared" si="21"/>
        <v>1.792843651536703</v>
      </c>
      <c r="I86" s="277">
        <f t="shared" si="21"/>
        <v>1.9953999856269162</v>
      </c>
      <c r="J86" s="251">
        <f t="shared" si="21"/>
        <v>1.0639101728273908</v>
      </c>
      <c r="K86" s="277">
        <f t="shared" si="21"/>
        <v>1.5075913615497898</v>
      </c>
      <c r="L86" s="277">
        <f t="shared" si="21"/>
        <v>3.2240360636135983</v>
      </c>
      <c r="M86" s="277">
        <f t="shared" si="21"/>
        <v>3.0329673635917023</v>
      </c>
      <c r="N86" s="277">
        <f t="shared" si="21"/>
        <v>2.0060028071010181</v>
      </c>
      <c r="O86" s="277">
        <f t="shared" si="21"/>
        <v>3.1195346228537599</v>
      </c>
      <c r="P86" s="277">
        <f t="shared" si="21"/>
        <v>3.2055980349161901</v>
      </c>
      <c r="Q86" s="277">
        <f t="shared" si="21"/>
        <v>1.9638565011910314</v>
      </c>
      <c r="R86" s="251">
        <f t="shared" si="21"/>
        <v>0.81987480887896136</v>
      </c>
      <c r="S86" s="277">
        <f t="shared" si="21"/>
        <v>1.873136295663683</v>
      </c>
      <c r="T86" s="251"/>
      <c r="U86" s="277">
        <f t="shared" si="21"/>
        <v>3.2504943130686628</v>
      </c>
      <c r="V86" s="277">
        <f t="shared" si="21"/>
        <v>7.861188070280372</v>
      </c>
      <c r="W86" s="277">
        <f t="shared" si="21"/>
        <v>4.6524327957020599</v>
      </c>
      <c r="X86" s="277">
        <f t="shared" si="21"/>
        <v>6.4251387958240942</v>
      </c>
      <c r="Y86" s="277">
        <f t="shared" si="21"/>
        <v>8.9453358461741406</v>
      </c>
      <c r="Z86" s="277">
        <f t="shared" si="21"/>
        <v>4.6914155811529215</v>
      </c>
      <c r="AA86" s="277">
        <f t="shared" si="21"/>
        <v>5.5664990348736669</v>
      </c>
      <c r="AB86" s="277">
        <f t="shared" si="21"/>
        <v>3.9793468480099006</v>
      </c>
      <c r="AC86" s="277">
        <f t="shared" si="21"/>
        <v>4.7315818663952314</v>
      </c>
      <c r="AD86" s="251">
        <f t="shared" si="21"/>
        <v>2.2318163774988973</v>
      </c>
      <c r="AE86" s="251">
        <f t="shared" si="21"/>
        <v>2.5104789341216933</v>
      </c>
      <c r="AF86" s="277">
        <f t="shared" si="21"/>
        <v>5.3317820306066261</v>
      </c>
      <c r="AG86" s="251">
        <f t="shared" si="21"/>
        <v>2.1452432231312217</v>
      </c>
      <c r="AH86" s="251">
        <f t="shared" si="21"/>
        <v>0.39889094931817987</v>
      </c>
      <c r="AI86" s="251">
        <f t="shared" si="21"/>
        <v>0.95673461518042879</v>
      </c>
      <c r="AJ86" s="251">
        <f t="shared" si="21"/>
        <v>0.7893988956795388</v>
      </c>
      <c r="AK86" s="277">
        <f t="shared" si="21"/>
        <v>2.1688065692889147</v>
      </c>
    </row>
    <row r="87" spans="1:37" s="67" customFormat="1" x14ac:dyDescent="0.25">
      <c r="A87" s="246"/>
      <c r="B87" s="253" t="s">
        <v>866</v>
      </c>
      <c r="C87" s="258" t="s">
        <v>951</v>
      </c>
      <c r="D87" s="258" t="s">
        <v>952</v>
      </c>
      <c r="E87" s="258" t="s">
        <v>953</v>
      </c>
      <c r="F87" s="258" t="s">
        <v>954</v>
      </c>
      <c r="G87" s="258" t="s">
        <v>955</v>
      </c>
      <c r="H87" s="258" t="s">
        <v>956</v>
      </c>
      <c r="I87" s="258" t="s">
        <v>957</v>
      </c>
      <c r="J87" s="258" t="s">
        <v>958</v>
      </c>
      <c r="K87" s="258" t="s">
        <v>959</v>
      </c>
      <c r="L87" s="258" t="s">
        <v>960</v>
      </c>
      <c r="M87" s="258" t="s">
        <v>961</v>
      </c>
      <c r="N87" s="258" t="s">
        <v>962</v>
      </c>
      <c r="O87" s="258" t="s">
        <v>963</v>
      </c>
      <c r="P87" s="258" t="s">
        <v>964</v>
      </c>
      <c r="Q87" s="258" t="s">
        <v>965</v>
      </c>
      <c r="R87" s="258" t="s">
        <v>966</v>
      </c>
      <c r="S87" s="258" t="s">
        <v>967</v>
      </c>
      <c r="T87" s="254"/>
      <c r="U87" s="258" t="s">
        <v>968</v>
      </c>
      <c r="V87" s="258" t="s">
        <v>969</v>
      </c>
      <c r="W87" s="258" t="s">
        <v>970</v>
      </c>
      <c r="X87" s="258" t="s">
        <v>971</v>
      </c>
      <c r="Y87" s="258" t="s">
        <v>972</v>
      </c>
      <c r="Z87" s="258" t="s">
        <v>973</v>
      </c>
      <c r="AA87" s="258" t="s">
        <v>974</v>
      </c>
      <c r="AB87" s="258" t="s">
        <v>975</v>
      </c>
      <c r="AC87" s="258" t="s">
        <v>976</v>
      </c>
      <c r="AD87" s="258" t="s">
        <v>977</v>
      </c>
      <c r="AE87" s="258" t="s">
        <v>1042</v>
      </c>
      <c r="AF87" s="258" t="s">
        <v>978</v>
      </c>
      <c r="AG87" s="258" t="s">
        <v>979</v>
      </c>
      <c r="AH87" s="258" t="s">
        <v>980</v>
      </c>
      <c r="AI87" s="258" t="s">
        <v>981</v>
      </c>
      <c r="AJ87" s="258" t="s">
        <v>982</v>
      </c>
      <c r="AK87" s="258" t="s">
        <v>983</v>
      </c>
    </row>
    <row r="88" spans="1:37" s="67" customFormat="1" x14ac:dyDescent="0.25">
      <c r="S88" s="121"/>
      <c r="T88" s="121"/>
      <c r="AK88" s="121"/>
    </row>
    <row r="89" spans="1:37" s="67" customFormat="1" x14ac:dyDescent="0.25">
      <c r="A89" s="81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</row>
    <row r="90" spans="1:37" s="67" customFormat="1" x14ac:dyDescent="0.25">
      <c r="A90" s="120"/>
    </row>
    <row r="91" spans="1:37" s="67" customFormat="1" x14ac:dyDescent="0.25">
      <c r="A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</row>
    <row r="92" spans="1:37" s="67" customFormat="1" x14ac:dyDescent="0.25"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</row>
    <row r="93" spans="1:37" s="67" customFormat="1" x14ac:dyDescent="0.25"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</row>
    <row r="94" spans="1:37" s="67" customFormat="1" x14ac:dyDescent="0.25"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</row>
    <row r="95" spans="1:37" s="67" customFormat="1" x14ac:dyDescent="0.25">
      <c r="AH95" s="124"/>
    </row>
    <row r="96" spans="1:37" s="67" customFormat="1" x14ac:dyDescent="0.25">
      <c r="A96" s="81"/>
      <c r="AH96" s="124"/>
    </row>
    <row r="97" spans="1:37" s="67" customFormat="1" x14ac:dyDescent="0.25">
      <c r="A97" s="120"/>
    </row>
    <row r="98" spans="1:37" s="67" customFormat="1" x14ac:dyDescent="0.25">
      <c r="A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</row>
    <row r="99" spans="1:37" s="67" customFormat="1" x14ac:dyDescent="0.25">
      <c r="C99" s="12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</row>
    <row r="100" spans="1:37" s="67" customFormat="1" x14ac:dyDescent="0.25">
      <c r="C100" s="127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</row>
    <row r="101" spans="1:37" s="67" customFormat="1" x14ac:dyDescent="0.25">
      <c r="C101" s="127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</row>
  </sheetData>
  <mergeCells count="4">
    <mergeCell ref="C2:S2"/>
    <mergeCell ref="U2:AK2"/>
    <mergeCell ref="C46:S46"/>
    <mergeCell ref="U46:AK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81"/>
  <sheetViews>
    <sheetView showGridLines="0" workbookViewId="0"/>
  </sheetViews>
  <sheetFormatPr defaultRowHeight="15" x14ac:dyDescent="0.25"/>
  <cols>
    <col min="1" max="1" width="15.7109375" style="5" customWidth="1"/>
    <col min="2" max="8" width="9.7109375" style="5" customWidth="1"/>
    <col min="9" max="9" width="1.7109375" style="5" customWidth="1"/>
    <col min="10" max="10" width="10.28515625" style="5" customWidth="1"/>
    <col min="11" max="11" width="12.85546875" style="5" customWidth="1"/>
    <col min="12" max="17" width="9.140625" hidden="1" customWidth="1"/>
    <col min="18" max="18" width="10.140625" hidden="1" customWidth="1"/>
    <col min="19" max="19" width="5.7109375" hidden="1" customWidth="1"/>
    <col min="20" max="20" width="2.140625" style="98" hidden="1" customWidth="1"/>
    <col min="21" max="21" width="5.42578125" hidden="1" customWidth="1"/>
    <col min="22" max="22" width="15.140625" hidden="1" customWidth="1"/>
    <col min="23" max="23" width="5.5703125" hidden="1" customWidth="1"/>
    <col min="24" max="24" width="2.140625" hidden="1" customWidth="1"/>
    <col min="25" max="25" width="5.42578125" hidden="1" customWidth="1"/>
    <col min="26" max="26" width="15" hidden="1" customWidth="1"/>
    <col min="27" max="27" width="5.5703125" hidden="1" customWidth="1"/>
    <col min="28" max="28" width="2.140625" hidden="1" customWidth="1"/>
    <col min="29" max="29" width="5.5703125" hidden="1" customWidth="1"/>
    <col min="30" max="30" width="11.28515625" hidden="1" customWidth="1"/>
    <col min="31" max="31" width="9.140625" customWidth="1"/>
  </cols>
  <sheetData>
    <row r="2" spans="1:58" x14ac:dyDescent="0.25">
      <c r="A2" s="3" t="s">
        <v>69</v>
      </c>
      <c r="B2" s="4"/>
      <c r="C2" s="4"/>
      <c r="D2" s="4"/>
      <c r="E2" s="4"/>
      <c r="F2" s="4"/>
      <c r="G2" s="4"/>
    </row>
    <row r="3" spans="1:58" x14ac:dyDescent="0.25">
      <c r="A3" s="6" t="s">
        <v>70</v>
      </c>
      <c r="B3" s="7"/>
      <c r="C3" s="7"/>
      <c r="D3" s="7"/>
      <c r="E3" s="7"/>
      <c r="F3" s="4"/>
      <c r="G3" s="4"/>
    </row>
    <row r="4" spans="1:58" x14ac:dyDescent="0.25">
      <c r="A4" s="4"/>
      <c r="B4" s="4"/>
      <c r="C4" s="4"/>
      <c r="D4" s="4"/>
      <c r="E4" s="4"/>
      <c r="F4" s="4"/>
      <c r="G4" s="4"/>
    </row>
    <row r="5" spans="1:58" x14ac:dyDescent="0.25">
      <c r="A5" s="4"/>
      <c r="B5" s="4"/>
      <c r="C5" s="4"/>
      <c r="D5" s="4"/>
      <c r="E5" s="4"/>
      <c r="F5" s="4"/>
      <c r="G5" s="4"/>
    </row>
    <row r="6" spans="1:58" x14ac:dyDescent="0.25">
      <c r="A6" s="8" t="s">
        <v>105</v>
      </c>
      <c r="B6" s="9"/>
      <c r="C6" s="9"/>
      <c r="D6" s="9"/>
      <c r="E6" s="9"/>
      <c r="F6" s="9"/>
      <c r="G6" s="9"/>
    </row>
    <row r="7" spans="1:58" x14ac:dyDescent="0.25">
      <c r="A7" s="10">
        <v>0.1</v>
      </c>
      <c r="B7" s="9"/>
      <c r="C7" s="9"/>
      <c r="D7" s="9"/>
      <c r="E7" s="9"/>
      <c r="F7" s="9"/>
      <c r="G7" s="9"/>
    </row>
    <row r="8" spans="1:58" ht="15.75" thickBot="1" x14ac:dyDescent="0.3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</row>
    <row r="9" spans="1:58" x14ac:dyDescent="0.25">
      <c r="A9" s="13"/>
      <c r="B9" s="269" t="s">
        <v>71</v>
      </c>
      <c r="C9" s="269"/>
      <c r="D9" s="269"/>
      <c r="E9" s="269"/>
      <c r="F9" s="269"/>
      <c r="G9" s="269"/>
      <c r="H9" s="269"/>
      <c r="I9" s="14"/>
      <c r="J9" s="270" t="s">
        <v>72</v>
      </c>
      <c r="K9" s="270"/>
    </row>
    <row r="10" spans="1:58" ht="23.25" x14ac:dyDescent="0.25">
      <c r="A10" s="15" t="s">
        <v>73</v>
      </c>
      <c r="B10" s="16" t="s">
        <v>5</v>
      </c>
      <c r="C10" s="16" t="s">
        <v>74</v>
      </c>
      <c r="D10" s="16" t="s">
        <v>75</v>
      </c>
      <c r="E10" s="16" t="s">
        <v>76</v>
      </c>
      <c r="F10" s="16" t="s">
        <v>77</v>
      </c>
      <c r="G10" s="16" t="s">
        <v>78</v>
      </c>
      <c r="H10" s="17" t="s">
        <v>79</v>
      </c>
      <c r="I10" s="18"/>
      <c r="J10" s="19" t="s">
        <v>80</v>
      </c>
      <c r="K10" s="19" t="s">
        <v>81</v>
      </c>
    </row>
    <row r="11" spans="1:58" x14ac:dyDescent="0.25">
      <c r="A11" s="20"/>
      <c r="B11" s="21"/>
      <c r="C11" s="21"/>
      <c r="D11" s="22"/>
      <c r="E11" s="22"/>
      <c r="F11" s="22"/>
      <c r="G11" s="22"/>
    </row>
    <row r="12" spans="1:58" x14ac:dyDescent="0.25">
      <c r="A12" s="23" t="s">
        <v>82</v>
      </c>
      <c r="B12" s="24"/>
      <c r="C12" s="24"/>
      <c r="D12" s="24"/>
      <c r="E12" s="24"/>
      <c r="F12" s="24"/>
      <c r="G12" s="24"/>
    </row>
    <row r="13" spans="1:58" x14ac:dyDescent="0.25">
      <c r="A13" s="25"/>
      <c r="B13" s="24"/>
      <c r="C13" s="24"/>
      <c r="D13" s="24"/>
      <c r="E13" s="24"/>
      <c r="F13" s="24"/>
      <c r="G13" s="24"/>
    </row>
    <row r="14" spans="1:58" ht="12" customHeight="1" x14ac:dyDescent="0.25">
      <c r="A14" s="26" t="s">
        <v>83</v>
      </c>
      <c r="B14" s="27">
        <v>85.805669003207996</v>
      </c>
      <c r="C14" s="27">
        <v>4.7911446346681812</v>
      </c>
      <c r="D14" s="27">
        <v>1.7658561753899484E-2</v>
      </c>
      <c r="E14" s="27">
        <v>144.9196914174201</v>
      </c>
      <c r="F14" s="27">
        <v>29.593065973441789</v>
      </c>
      <c r="G14" s="27">
        <v>19.214964077415686</v>
      </c>
      <c r="H14" s="28">
        <v>284.34219366790768</v>
      </c>
      <c r="I14" s="28"/>
      <c r="J14" s="29">
        <v>10967</v>
      </c>
      <c r="K14" s="30">
        <v>193965</v>
      </c>
      <c r="R14" s="267" t="s">
        <v>340</v>
      </c>
      <c r="S14" s="104" t="s">
        <v>339</v>
      </c>
      <c r="T14" s="104"/>
      <c r="U14" s="105" t="s">
        <v>337</v>
      </c>
      <c r="V14" s="267" t="s">
        <v>332</v>
      </c>
      <c r="W14" s="106" t="s">
        <v>338</v>
      </c>
      <c r="X14" s="104"/>
      <c r="Y14" s="106" t="s">
        <v>337</v>
      </c>
      <c r="Z14" s="267" t="s">
        <v>341</v>
      </c>
      <c r="AA14" s="106" t="s">
        <v>338</v>
      </c>
      <c r="AB14" s="104"/>
      <c r="AC14" s="106" t="s">
        <v>338</v>
      </c>
      <c r="AD14" s="267" t="s">
        <v>342</v>
      </c>
    </row>
    <row r="15" spans="1:58" ht="12" customHeight="1" x14ac:dyDescent="0.25">
      <c r="A15" s="26" t="s">
        <v>84</v>
      </c>
      <c r="B15" s="27">
        <v>80.696595451624646</v>
      </c>
      <c r="C15" s="27">
        <v>6.200731586391651</v>
      </c>
      <c r="D15" s="27">
        <v>75.991712047499007</v>
      </c>
      <c r="E15" s="27">
        <v>83.500096751615089</v>
      </c>
      <c r="F15" s="27">
        <v>71.706503884881201</v>
      </c>
      <c r="G15" s="27">
        <v>45.121570009994201</v>
      </c>
      <c r="H15" s="28">
        <v>363.21720973200581</v>
      </c>
      <c r="I15" s="28"/>
      <c r="J15" s="29">
        <v>2184</v>
      </c>
      <c r="K15" s="30">
        <v>41387</v>
      </c>
      <c r="L15" s="69"/>
      <c r="M15" s="69" t="s">
        <v>137</v>
      </c>
      <c r="N15" s="69" t="s">
        <v>138</v>
      </c>
      <c r="O15" s="69" t="s">
        <v>136</v>
      </c>
      <c r="P15" s="69"/>
      <c r="R15" s="268"/>
      <c r="S15" s="103"/>
      <c r="T15" s="103"/>
      <c r="U15" s="103"/>
      <c r="V15" s="268"/>
      <c r="W15" s="107"/>
      <c r="X15" s="103"/>
      <c r="Y15" s="107"/>
      <c r="Z15" s="268"/>
      <c r="AA15" s="107"/>
      <c r="AB15" s="103"/>
      <c r="AC15" s="107"/>
      <c r="AD15" s="268"/>
      <c r="AE15" s="77"/>
      <c r="AF15" s="75"/>
      <c r="AG15" s="77"/>
      <c r="AH15" s="77"/>
      <c r="AI15" s="77"/>
      <c r="AJ15" s="77"/>
      <c r="AK15" s="75"/>
      <c r="AL15" s="75"/>
      <c r="AM15" s="75"/>
      <c r="AN15" s="75"/>
      <c r="AO15" s="77"/>
      <c r="AP15" s="77"/>
      <c r="AQ15" s="77"/>
      <c r="AR15" s="77"/>
      <c r="AS15" s="77"/>
      <c r="AT15" s="77"/>
      <c r="AU15" s="75"/>
      <c r="AV15" s="77"/>
      <c r="AW15" s="77"/>
      <c r="AX15" s="77"/>
      <c r="AY15" s="77"/>
      <c r="AZ15" s="75"/>
      <c r="BA15" s="77"/>
      <c r="BB15" s="77"/>
      <c r="BC15" s="77"/>
      <c r="BD15" s="77"/>
      <c r="BE15" s="75"/>
      <c r="BF15" s="75"/>
    </row>
    <row r="16" spans="1:58" x14ac:dyDescent="0.25">
      <c r="A16" s="26" t="s">
        <v>85</v>
      </c>
      <c r="B16" s="27">
        <v>78.27296386206379</v>
      </c>
      <c r="C16" s="27">
        <v>5.0324019138151828</v>
      </c>
      <c r="D16" s="27">
        <v>122.41533070890657</v>
      </c>
      <c r="E16" s="27">
        <v>61.806671977697569</v>
      </c>
      <c r="F16" s="27">
        <v>49.488656146967898</v>
      </c>
      <c r="G16" s="27">
        <v>57.421229826770656</v>
      </c>
      <c r="H16" s="28">
        <v>374.43725443622168</v>
      </c>
      <c r="I16" s="28"/>
      <c r="J16" s="29">
        <v>2093</v>
      </c>
      <c r="K16" s="30">
        <v>40306</v>
      </c>
      <c r="L16" s="69" t="s">
        <v>196</v>
      </c>
      <c r="M16" s="71">
        <f>((J16/P16)*C16)+((J17/P16)*C17)+((J18/P16)*C18)+((J19/P16)*C19)+((J20/P16)*C20)+((J21/P16)*C21)</f>
        <v>7.5856774209745002</v>
      </c>
      <c r="N16" s="71">
        <f>((J16/P16)*D16)+((J17/P16)*D17)+((J18/P16)*D18)+((J19/P16)*D19)+((J20/P16)*D20)+((J21/P16)*D21)</f>
        <v>202.86504037671142</v>
      </c>
      <c r="O16" s="71">
        <f>((J16/P16)*B16)+((J17/P16)*B17)+((J18/P16)*B18)+((J19/P16)*B19)+((J20/P16)*B20)+((J21/P16)*B21)</f>
        <v>71.629657471473664</v>
      </c>
      <c r="P16" s="2">
        <f>SUM(J16:J21)</f>
        <v>18808</v>
      </c>
      <c r="R16" s="117" t="s">
        <v>331</v>
      </c>
      <c r="S16" s="103"/>
      <c r="T16" s="103"/>
      <c r="U16" s="103"/>
      <c r="V16" s="110" t="s">
        <v>333</v>
      </c>
      <c r="W16" s="103"/>
      <c r="X16" s="103"/>
      <c r="Y16" s="103"/>
      <c r="Z16" s="110" t="s">
        <v>329</v>
      </c>
      <c r="AA16" s="114"/>
      <c r="AB16" s="115"/>
      <c r="AC16" s="115"/>
      <c r="AD16" s="110" t="s">
        <v>246</v>
      </c>
      <c r="AE16" s="78"/>
      <c r="AF16" s="76"/>
      <c r="AG16" s="78"/>
      <c r="AH16" s="78"/>
      <c r="AI16" s="78"/>
      <c r="AJ16" s="78"/>
      <c r="AK16" s="76"/>
      <c r="AL16" s="74"/>
      <c r="AM16" s="76"/>
      <c r="AN16" s="76"/>
      <c r="AO16" s="78"/>
      <c r="AP16" s="78"/>
      <c r="AQ16" s="78"/>
      <c r="AR16" s="78"/>
      <c r="AS16" s="78"/>
      <c r="AT16" s="78"/>
      <c r="AU16" s="76"/>
      <c r="AV16" s="78"/>
      <c r="AW16" s="78"/>
      <c r="AX16" s="78"/>
      <c r="AY16" s="78"/>
      <c r="AZ16" s="76"/>
      <c r="BA16" s="78"/>
      <c r="BB16" s="78"/>
      <c r="BC16" s="78"/>
      <c r="BD16" s="78"/>
      <c r="BE16" s="76"/>
      <c r="BF16" s="74"/>
    </row>
    <row r="17" spans="1:58" x14ac:dyDescent="0.25">
      <c r="A17" s="26" t="s">
        <v>86</v>
      </c>
      <c r="B17" s="27">
        <v>77.906500672461306</v>
      </c>
      <c r="C17" s="27">
        <v>8.2859691769667894</v>
      </c>
      <c r="D17" s="27">
        <v>163.80723031346517</v>
      </c>
      <c r="E17" s="27">
        <v>62.36842654059663</v>
      </c>
      <c r="F17" s="27">
        <v>37.583673706178416</v>
      </c>
      <c r="G17" s="27">
        <v>60.772857466171509</v>
      </c>
      <c r="H17" s="28">
        <v>410.7246578758398</v>
      </c>
      <c r="I17" s="28"/>
      <c r="J17" s="29">
        <v>2768</v>
      </c>
      <c r="K17" s="30">
        <v>59964</v>
      </c>
      <c r="L17" s="69" t="s">
        <v>197</v>
      </c>
      <c r="M17" s="71">
        <f>((J22/P17)*C22)+((J23/P17)*C23)+((J24/P17)*C24)+((J25/P17)*C25)</f>
        <v>4.9215812149221518</v>
      </c>
      <c r="N17" s="71">
        <f>((J22/P17)*D22)+((J23/P17)*D23)+((J24/P17)*D24)+((J25/P17)*D25)</f>
        <v>189.9650712566347</v>
      </c>
      <c r="O17" s="71">
        <f>((J22/P17)*B22)+((J23/P17)*B23)+((J24/P17)*B24)+((J25/P17)*B25)</f>
        <v>68.024502075969195</v>
      </c>
      <c r="P17" s="2">
        <f>SUM(J22:J25)</f>
        <v>12487</v>
      </c>
      <c r="R17" s="110" t="s">
        <v>333</v>
      </c>
      <c r="S17" s="103"/>
      <c r="T17" s="103"/>
      <c r="U17" s="103"/>
      <c r="V17" s="110" t="s">
        <v>328</v>
      </c>
      <c r="W17" s="103"/>
      <c r="X17" s="103"/>
      <c r="Y17" s="103"/>
      <c r="Z17" s="110" t="s">
        <v>336</v>
      </c>
      <c r="AA17" s="114"/>
      <c r="AB17" s="115"/>
      <c r="AC17" s="115"/>
      <c r="AD17" s="110" t="s">
        <v>329</v>
      </c>
      <c r="AE17" s="78"/>
      <c r="AF17" s="76"/>
      <c r="AG17" s="78"/>
      <c r="AH17" s="78"/>
      <c r="AI17" s="78"/>
      <c r="AJ17" s="78"/>
      <c r="AK17" s="76"/>
      <c r="AL17" s="74"/>
      <c r="AM17" s="76"/>
      <c r="AN17" s="76"/>
      <c r="AO17" s="78"/>
      <c r="AP17" s="78"/>
      <c r="AQ17" s="78"/>
      <c r="AR17" s="78"/>
      <c r="AS17" s="78"/>
      <c r="AT17" s="78"/>
      <c r="AU17" s="76"/>
      <c r="AV17" s="78"/>
      <c r="AW17" s="78"/>
      <c r="AX17" s="78"/>
      <c r="AY17" s="78"/>
      <c r="AZ17" s="76"/>
      <c r="BA17" s="78"/>
      <c r="BB17" s="78"/>
      <c r="BC17" s="78"/>
      <c r="BD17" s="78"/>
      <c r="BE17" s="76"/>
      <c r="BF17" s="74"/>
    </row>
    <row r="18" spans="1:58" x14ac:dyDescent="0.25">
      <c r="A18" s="26" t="s">
        <v>87</v>
      </c>
      <c r="B18" s="27">
        <v>77.23068250881397</v>
      </c>
      <c r="C18" s="27">
        <v>6.6741619858354744</v>
      </c>
      <c r="D18" s="27">
        <v>190.924423864489</v>
      </c>
      <c r="E18" s="27">
        <v>58.843354615564671</v>
      </c>
      <c r="F18" s="27">
        <v>30.353157066778028</v>
      </c>
      <c r="G18" s="27">
        <v>51.489723509694969</v>
      </c>
      <c r="H18" s="28">
        <v>415.5155035511761</v>
      </c>
      <c r="I18" s="28"/>
      <c r="J18" s="29">
        <v>3045</v>
      </c>
      <c r="K18" s="30">
        <v>68227</v>
      </c>
      <c r="L18" s="69" t="s">
        <v>198</v>
      </c>
      <c r="M18" s="71">
        <f>((J26/P18)*C26)+((J27/P18)*C27)+((J28/P18)*C28)+((J29/P18)*C29)</f>
        <v>1.7843567645441096</v>
      </c>
      <c r="N18" s="71">
        <f>((J26/P18)*D26)+((J27/P18)*D27)+((J28/P18)*D28)+((J29/P18)*D29)</f>
        <v>83.921458980256816</v>
      </c>
      <c r="O18" s="71">
        <f>((J26/P18)*B26)+((J27/P18)*B27)+((J28/P18)*B28)+((J29/P18)*B29)</f>
        <v>53.9691466086649</v>
      </c>
      <c r="P18" s="2">
        <f>SUM(J26:J29)</f>
        <v>6071</v>
      </c>
      <c r="R18" s="110" t="s">
        <v>73</v>
      </c>
      <c r="S18" s="103"/>
      <c r="T18" s="103"/>
      <c r="U18" s="103"/>
      <c r="V18" s="110" t="s">
        <v>329</v>
      </c>
      <c r="W18" s="103"/>
      <c r="X18" s="103"/>
      <c r="Y18" s="103"/>
      <c r="Z18" s="110" t="s">
        <v>334</v>
      </c>
      <c r="AA18" s="114"/>
      <c r="AB18" s="115"/>
      <c r="AC18" s="115"/>
      <c r="AD18" s="110" t="s">
        <v>343</v>
      </c>
      <c r="AE18" s="78"/>
      <c r="AF18" s="76"/>
      <c r="AG18" s="78"/>
      <c r="AH18" s="78"/>
      <c r="AI18" s="78"/>
      <c r="AJ18" s="78"/>
      <c r="AK18" s="76"/>
      <c r="AL18" s="74"/>
      <c r="AM18" s="76"/>
      <c r="AN18" s="76"/>
      <c r="AO18" s="78"/>
      <c r="AP18" s="78"/>
      <c r="AQ18" s="78"/>
      <c r="AR18" s="78"/>
      <c r="AS18" s="78"/>
      <c r="AT18" s="78"/>
      <c r="AU18" s="76"/>
      <c r="AV18" s="78"/>
      <c r="AW18" s="79"/>
      <c r="AX18" s="78"/>
      <c r="AY18" s="78"/>
      <c r="AZ18" s="76"/>
      <c r="BA18" s="78"/>
      <c r="BB18" s="78"/>
      <c r="BC18" s="78"/>
      <c r="BD18" s="78"/>
      <c r="BE18" s="76"/>
      <c r="BF18" s="74"/>
    </row>
    <row r="19" spans="1:58" x14ac:dyDescent="0.25">
      <c r="A19" s="26" t="s">
        <v>88</v>
      </c>
      <c r="B19" s="27">
        <v>69.811061241949602</v>
      </c>
      <c r="C19" s="27">
        <v>7.6982377967067412</v>
      </c>
      <c r="D19" s="27">
        <v>222.8496705418666</v>
      </c>
      <c r="E19" s="27">
        <v>53.656519372733598</v>
      </c>
      <c r="F19" s="27">
        <v>25.305893604220209</v>
      </c>
      <c r="G19" s="27">
        <v>41.73786093956808</v>
      </c>
      <c r="H19" s="28">
        <v>421.05924349704486</v>
      </c>
      <c r="I19" s="28"/>
      <c r="J19" s="29">
        <v>3575</v>
      </c>
      <c r="K19" s="30">
        <v>82605</v>
      </c>
      <c r="R19" s="110" t="s">
        <v>321</v>
      </c>
      <c r="S19" s="103"/>
      <c r="T19" s="103"/>
      <c r="U19" s="103"/>
      <c r="V19" s="110" t="s">
        <v>330</v>
      </c>
      <c r="W19" s="103"/>
      <c r="X19" s="103"/>
      <c r="Y19" s="103"/>
      <c r="Z19" s="110" t="s">
        <v>68</v>
      </c>
      <c r="AA19" s="82"/>
      <c r="AB19" s="82"/>
      <c r="AC19" s="82"/>
      <c r="AD19" s="110" t="s">
        <v>73</v>
      </c>
    </row>
    <row r="20" spans="1:58" x14ac:dyDescent="0.25">
      <c r="A20" s="26" t="s">
        <v>89</v>
      </c>
      <c r="B20" s="27">
        <v>67.951755364698172</v>
      </c>
      <c r="C20" s="27">
        <v>8.6769363555086176</v>
      </c>
      <c r="D20" s="27">
        <v>235.05746735863269</v>
      </c>
      <c r="E20" s="27">
        <v>53.207160926006985</v>
      </c>
      <c r="F20" s="27">
        <v>25.803688272074268</v>
      </c>
      <c r="G20" s="27">
        <v>36.976552769929128</v>
      </c>
      <c r="H20" s="28">
        <v>427.67356104684984</v>
      </c>
      <c r="I20" s="28"/>
      <c r="J20" s="29">
        <v>3880</v>
      </c>
      <c r="K20" s="30">
        <v>90207</v>
      </c>
      <c r="R20" s="111" t="s">
        <v>322</v>
      </c>
      <c r="S20" s="103"/>
      <c r="T20" s="103"/>
      <c r="U20" s="103"/>
      <c r="V20" s="110" t="s">
        <v>327</v>
      </c>
      <c r="W20" s="103"/>
      <c r="X20" s="103"/>
      <c r="Y20" s="103"/>
      <c r="Z20" s="112" t="s">
        <v>335</v>
      </c>
      <c r="AA20" s="82"/>
      <c r="AB20" s="82"/>
      <c r="AC20" s="82"/>
      <c r="AD20" s="112" t="s">
        <v>342</v>
      </c>
    </row>
    <row r="21" spans="1:58" x14ac:dyDescent="0.25">
      <c r="A21" s="26" t="s">
        <v>90</v>
      </c>
      <c r="B21" s="27">
        <v>63.633683639241966</v>
      </c>
      <c r="C21" s="27">
        <v>8.0337988444328676</v>
      </c>
      <c r="D21" s="27">
        <v>236.66276835443531</v>
      </c>
      <c r="E21" s="27">
        <v>56.287641100067006</v>
      </c>
      <c r="F21" s="27">
        <v>24.616619806874859</v>
      </c>
      <c r="G21" s="27">
        <v>37.239507687053361</v>
      </c>
      <c r="H21" s="28">
        <v>426.47401943210537</v>
      </c>
      <c r="I21" s="28"/>
      <c r="J21" s="29">
        <v>3447</v>
      </c>
      <c r="K21" s="30">
        <v>78739</v>
      </c>
      <c r="R21" s="111" t="s">
        <v>324</v>
      </c>
      <c r="S21" s="108"/>
      <c r="T21" s="108"/>
      <c r="U21" s="108"/>
      <c r="V21" s="110" t="s">
        <v>326</v>
      </c>
      <c r="W21" s="108"/>
      <c r="X21" s="108"/>
      <c r="Y21" s="108"/>
      <c r="Z21" s="108"/>
      <c r="AA21" s="82"/>
      <c r="AB21" s="82"/>
      <c r="AC21" s="82"/>
      <c r="AD21" s="82"/>
    </row>
    <row r="22" spans="1:58" x14ac:dyDescent="0.25">
      <c r="A22" s="26" t="s">
        <v>91</v>
      </c>
      <c r="B22" s="27">
        <v>66.950160359429134</v>
      </c>
      <c r="C22" s="27">
        <v>6.458695824265563</v>
      </c>
      <c r="D22" s="27">
        <v>224.59046993230533</v>
      </c>
      <c r="E22" s="27">
        <v>59.336561357296866</v>
      </c>
      <c r="F22" s="27">
        <v>23.084026934420361</v>
      </c>
      <c r="G22" s="27">
        <v>34.689939184975479</v>
      </c>
      <c r="H22" s="28">
        <v>415.10985359269273</v>
      </c>
      <c r="I22" s="28"/>
      <c r="J22" s="29">
        <v>3204</v>
      </c>
      <c r="K22" s="30">
        <v>69313</v>
      </c>
      <c r="R22" s="112" t="s">
        <v>459</v>
      </c>
      <c r="S22" s="109"/>
      <c r="T22" s="109"/>
      <c r="U22" s="109"/>
      <c r="V22" s="111" t="s">
        <v>325</v>
      </c>
      <c r="W22" s="109"/>
      <c r="X22" s="109"/>
      <c r="Y22" s="109"/>
      <c r="Z22" s="109"/>
      <c r="AA22" s="82"/>
      <c r="AB22" s="82"/>
      <c r="AC22" s="82"/>
      <c r="AD22" s="82"/>
    </row>
    <row r="23" spans="1:58" x14ac:dyDescent="0.25">
      <c r="A23" s="26" t="s">
        <v>92</v>
      </c>
      <c r="B23" s="27">
        <v>66.680552748927482</v>
      </c>
      <c r="C23" s="27">
        <v>5.8734980324907147</v>
      </c>
      <c r="D23" s="27">
        <v>207.94880639463497</v>
      </c>
      <c r="E23" s="27">
        <v>60.145412237342491</v>
      </c>
      <c r="F23" s="27">
        <v>21.946362953805814</v>
      </c>
      <c r="G23" s="27">
        <v>27.13524336993575</v>
      </c>
      <c r="H23" s="28">
        <v>389.72987573713726</v>
      </c>
      <c r="I23" s="28"/>
      <c r="J23" s="29">
        <v>3197</v>
      </c>
      <c r="K23" s="30">
        <v>65229</v>
      </c>
      <c r="S23" s="109"/>
      <c r="T23" s="109"/>
      <c r="U23" s="109"/>
      <c r="V23" s="113" t="s">
        <v>323</v>
      </c>
      <c r="W23" s="109"/>
      <c r="X23" s="109"/>
      <c r="Y23" s="109"/>
      <c r="Z23" s="109"/>
      <c r="AA23" s="82"/>
      <c r="AB23" s="82"/>
      <c r="AC23" s="82"/>
      <c r="AD23" s="82"/>
    </row>
    <row r="24" spans="1:58" x14ac:dyDescent="0.25">
      <c r="A24" s="26" t="s">
        <v>93</v>
      </c>
      <c r="B24" s="27">
        <v>70.243582740529433</v>
      </c>
      <c r="C24" s="27">
        <v>3.5522761080243752</v>
      </c>
      <c r="D24" s="27">
        <v>178.66764292368725</v>
      </c>
      <c r="E24" s="27">
        <v>69.322197252501979</v>
      </c>
      <c r="F24" s="27">
        <v>30.317421560966263</v>
      </c>
      <c r="G24" s="27">
        <v>25.028081486693448</v>
      </c>
      <c r="H24" s="28">
        <v>377.13120207240274</v>
      </c>
      <c r="I24" s="28"/>
      <c r="J24" s="29">
        <v>3396</v>
      </c>
      <c r="K24" s="30">
        <v>67888</v>
      </c>
      <c r="S24" s="109"/>
      <c r="T24" s="109"/>
      <c r="U24" s="109"/>
      <c r="V24" s="103"/>
      <c r="W24" s="109"/>
      <c r="X24" s="109"/>
      <c r="Y24" s="109"/>
      <c r="Z24" s="109"/>
      <c r="AA24" s="82"/>
      <c r="AB24" s="82"/>
      <c r="AC24" s="82"/>
      <c r="AD24" s="82"/>
    </row>
    <row r="25" spans="1:58" x14ac:dyDescent="0.25">
      <c r="A25" s="26" t="s">
        <v>94</v>
      </c>
      <c r="B25" s="27">
        <v>68.09989200961239</v>
      </c>
      <c r="C25" s="27">
        <v>3.6881116494655992</v>
      </c>
      <c r="D25" s="27">
        <v>141.61276197249123</v>
      </c>
      <c r="E25" s="27">
        <v>73.512223999952013</v>
      </c>
      <c r="F25" s="27">
        <v>34.282977129435523</v>
      </c>
      <c r="G25" s="27">
        <v>25.232534900195965</v>
      </c>
      <c r="H25" s="28">
        <v>346.42850166115267</v>
      </c>
      <c r="I25" s="28"/>
      <c r="J25" s="29">
        <v>2690</v>
      </c>
      <c r="K25" s="30">
        <v>49497</v>
      </c>
      <c r="R25" s="116"/>
      <c r="S25" s="103"/>
      <c r="T25" s="103"/>
      <c r="U25" s="103"/>
      <c r="V25" s="103"/>
      <c r="W25" s="103"/>
      <c r="X25" s="103"/>
      <c r="Y25" s="103"/>
      <c r="Z25" s="103"/>
      <c r="AA25" s="82"/>
      <c r="AB25" s="82"/>
      <c r="AC25" s="82"/>
      <c r="AD25" s="82"/>
    </row>
    <row r="26" spans="1:58" x14ac:dyDescent="0.25">
      <c r="A26" s="31" t="s">
        <v>95</v>
      </c>
      <c r="B26" s="27">
        <v>63.829703891626664</v>
      </c>
      <c r="C26" s="27">
        <v>2.4423241561396907</v>
      </c>
      <c r="D26" s="27">
        <v>115.56379098929794</v>
      </c>
      <c r="E26" s="27">
        <v>73.352772701620609</v>
      </c>
      <c r="F26" s="27">
        <v>36.892835043558506</v>
      </c>
      <c r="G26" s="27">
        <v>22.154045706370471</v>
      </c>
      <c r="H26" s="28">
        <v>314.23547248861388</v>
      </c>
      <c r="I26" s="28"/>
      <c r="J26" s="29">
        <v>2211</v>
      </c>
      <c r="K26" s="30">
        <v>37578</v>
      </c>
      <c r="R26" s="116"/>
      <c r="S26" s="103"/>
      <c r="T26" s="103"/>
      <c r="U26" s="103"/>
      <c r="V26" s="103"/>
      <c r="W26" s="103"/>
      <c r="X26" s="103"/>
      <c r="Y26" s="103"/>
      <c r="Z26" s="103"/>
      <c r="AA26" s="82"/>
      <c r="AB26" s="82"/>
      <c r="AC26" s="82"/>
      <c r="AD26" s="82"/>
    </row>
    <row r="27" spans="1:58" x14ac:dyDescent="0.25">
      <c r="A27" s="31" t="s">
        <v>96</v>
      </c>
      <c r="B27" s="27">
        <v>54.79602159605885</v>
      </c>
      <c r="C27" s="27">
        <v>1.7776048047230595</v>
      </c>
      <c r="D27" s="27">
        <v>87.538594285877437</v>
      </c>
      <c r="E27" s="27">
        <v>56.234220646095004</v>
      </c>
      <c r="F27" s="27">
        <v>39.673941037001526</v>
      </c>
      <c r="G27" s="27">
        <v>22.426849662957764</v>
      </c>
      <c r="H27" s="28">
        <v>262.44723203271366</v>
      </c>
      <c r="I27" s="28"/>
      <c r="J27" s="29">
        <v>1802</v>
      </c>
      <c r="K27" s="30">
        <v>26456</v>
      </c>
    </row>
    <row r="28" spans="1:58" x14ac:dyDescent="0.25">
      <c r="A28" s="31" t="s">
        <v>97</v>
      </c>
      <c r="B28" s="27">
        <v>49.229588102995066</v>
      </c>
      <c r="C28" s="27">
        <v>1.5072117075947726</v>
      </c>
      <c r="D28" s="27">
        <v>59.269966947209305</v>
      </c>
      <c r="E28" s="27">
        <v>47.902238965214764</v>
      </c>
      <c r="F28" s="27">
        <v>39.152990559587984</v>
      </c>
      <c r="G28" s="27">
        <v>20.669342182085042</v>
      </c>
      <c r="H28" s="28">
        <v>217.73133846468693</v>
      </c>
      <c r="I28" s="28"/>
      <c r="J28" s="29">
        <v>1242</v>
      </c>
      <c r="K28" s="30">
        <v>15407</v>
      </c>
    </row>
    <row r="29" spans="1:58" x14ac:dyDescent="0.25">
      <c r="A29" s="31" t="s">
        <v>98</v>
      </c>
      <c r="B29" s="27">
        <v>32.639257863725611</v>
      </c>
      <c r="C29" s="27">
        <v>0.43829707031712112</v>
      </c>
      <c r="D29" s="27">
        <v>27.717879583598407</v>
      </c>
      <c r="E29" s="27">
        <v>46.292671085916069</v>
      </c>
      <c r="F29" s="27">
        <v>28.445670892041381</v>
      </c>
      <c r="G29" s="27">
        <v>16.090918941660323</v>
      </c>
      <c r="H29" s="28">
        <v>151.62469543725894</v>
      </c>
      <c r="I29" s="28"/>
      <c r="J29" s="29">
        <v>816</v>
      </c>
      <c r="K29" s="30">
        <v>7253</v>
      </c>
    </row>
    <row r="30" spans="1:58" x14ac:dyDescent="0.25">
      <c r="A30" s="31"/>
      <c r="B30" s="27"/>
      <c r="C30" s="27"/>
      <c r="D30" s="27"/>
      <c r="E30" s="27"/>
      <c r="F30" s="27"/>
      <c r="G30" s="27"/>
      <c r="H30" s="28"/>
      <c r="I30" s="28"/>
    </row>
    <row r="31" spans="1:58" x14ac:dyDescent="0.25">
      <c r="A31" s="32" t="s">
        <v>8</v>
      </c>
      <c r="B31" s="28">
        <v>72.279352803373342</v>
      </c>
      <c r="C31" s="28">
        <v>5.6875008541310752</v>
      </c>
      <c r="D31" s="28">
        <v>137.96682610012621</v>
      </c>
      <c r="E31" s="28">
        <v>78.463801023826136</v>
      </c>
      <c r="F31" s="28">
        <v>32.563046102786465</v>
      </c>
      <c r="G31" s="28">
        <v>33.984742786379641</v>
      </c>
      <c r="H31" s="28">
        <v>360.94526967062285</v>
      </c>
      <c r="I31" s="28"/>
      <c r="J31" s="33">
        <v>50517</v>
      </c>
      <c r="K31" s="34">
        <v>994021</v>
      </c>
    </row>
    <row r="32" spans="1:58" x14ac:dyDescent="0.25">
      <c r="A32" s="35"/>
      <c r="B32" s="24">
        <f>C31*3</f>
        <v>17.062502562393227</v>
      </c>
      <c r="C32" s="24">
        <f>D31*3</f>
        <v>413.90047830037861</v>
      </c>
      <c r="D32" s="24">
        <f>B31*3</f>
        <v>216.83805841012003</v>
      </c>
      <c r="E32" s="24"/>
      <c r="F32" s="24"/>
      <c r="G32" s="24"/>
      <c r="H32" s="24"/>
      <c r="I32" s="24"/>
      <c r="R32" s="77"/>
      <c r="S32" s="78"/>
      <c r="T32" s="78"/>
      <c r="U32" s="78"/>
      <c r="V32" s="78"/>
    </row>
    <row r="33" spans="1:22" x14ac:dyDescent="0.25">
      <c r="A33" s="36"/>
      <c r="B33" s="37"/>
      <c r="C33" s="37"/>
      <c r="D33" s="37"/>
      <c r="E33" s="37"/>
      <c r="F33" s="37"/>
      <c r="G33" s="37"/>
      <c r="H33" s="27"/>
      <c r="I33" s="27"/>
      <c r="R33" s="77"/>
      <c r="S33" s="78"/>
      <c r="T33" s="78"/>
      <c r="U33" s="78"/>
      <c r="V33" s="78"/>
    </row>
    <row r="34" spans="1:22" x14ac:dyDescent="0.25">
      <c r="A34" s="23" t="s">
        <v>99</v>
      </c>
      <c r="B34" s="24"/>
      <c r="C34" s="24"/>
      <c r="D34" s="24"/>
      <c r="E34" s="24"/>
      <c r="F34" s="24"/>
      <c r="G34" s="24"/>
      <c r="H34" s="27"/>
      <c r="I34" s="27"/>
    </row>
    <row r="35" spans="1:22" x14ac:dyDescent="0.25">
      <c r="A35" s="25"/>
      <c r="B35" s="24"/>
      <c r="C35" s="24"/>
      <c r="D35" s="24"/>
      <c r="E35" s="24"/>
      <c r="F35" s="24"/>
      <c r="G35" s="24"/>
      <c r="H35" s="27"/>
      <c r="I35" s="27"/>
      <c r="R35" s="77"/>
      <c r="S35" s="78"/>
      <c r="T35" s="78"/>
      <c r="U35" s="78"/>
      <c r="V35" s="78"/>
    </row>
    <row r="36" spans="1:22" x14ac:dyDescent="0.25">
      <c r="A36" s="26" t="s">
        <v>83</v>
      </c>
      <c r="B36" s="24">
        <v>84.09197904392343</v>
      </c>
      <c r="C36" s="24">
        <v>6.7469423142362244</v>
      </c>
      <c r="D36" s="24">
        <v>2.2230344356713158E-2</v>
      </c>
      <c r="E36" s="24">
        <v>140.61207069151882</v>
      </c>
      <c r="F36" s="24">
        <v>27.861699488580232</v>
      </c>
      <c r="G36" s="24">
        <v>20.702688228396269</v>
      </c>
      <c r="H36" s="38">
        <v>280.0376101110117</v>
      </c>
      <c r="I36" s="24"/>
      <c r="J36" s="29">
        <v>5626</v>
      </c>
      <c r="K36" s="30">
        <v>97431</v>
      </c>
    </row>
    <row r="37" spans="1:22" x14ac:dyDescent="0.25">
      <c r="A37" s="26" t="s">
        <v>84</v>
      </c>
      <c r="B37" s="24">
        <v>81.149694859699267</v>
      </c>
      <c r="C37" s="24">
        <v>10.340689819727544</v>
      </c>
      <c r="D37" s="24">
        <v>77.309659850735059</v>
      </c>
      <c r="E37" s="24">
        <v>73.203339014834157</v>
      </c>
      <c r="F37" s="24">
        <v>58.852620841378808</v>
      </c>
      <c r="G37" s="24">
        <v>46.351570879798636</v>
      </c>
      <c r="H37" s="38">
        <v>347.20757526617348</v>
      </c>
      <c r="I37" s="24"/>
      <c r="J37" s="29">
        <v>1076</v>
      </c>
      <c r="K37" s="30">
        <v>19302</v>
      </c>
      <c r="L37" s="69"/>
      <c r="M37" s="69" t="s">
        <v>137</v>
      </c>
      <c r="N37" s="69" t="s">
        <v>138</v>
      </c>
      <c r="O37" s="69" t="s">
        <v>136</v>
      </c>
      <c r="P37" s="69"/>
    </row>
    <row r="38" spans="1:22" x14ac:dyDescent="0.25">
      <c r="A38" s="26" t="s">
        <v>85</v>
      </c>
      <c r="B38" s="24">
        <v>76.101008395791453</v>
      </c>
      <c r="C38" s="24">
        <v>6.8948380704666006</v>
      </c>
      <c r="D38" s="24">
        <v>126.85525495528587</v>
      </c>
      <c r="E38" s="24">
        <v>48.49496837135181</v>
      </c>
      <c r="F38" s="24">
        <v>48.592626642912265</v>
      </c>
      <c r="G38" s="24">
        <v>61.298743822986616</v>
      </c>
      <c r="H38" s="38">
        <v>368.23744025879466</v>
      </c>
      <c r="I38" s="24"/>
      <c r="J38" s="29">
        <v>987</v>
      </c>
      <c r="K38" s="30">
        <v>17650</v>
      </c>
      <c r="L38" s="69" t="s">
        <v>196</v>
      </c>
      <c r="M38" s="71">
        <f>((J38/P38)*C38)+((J39/P38)*C39)+((J40/P38)*C40)+((J41/P38)*C41)+((J42/P38)*C42)+((J43/P38)*C43)</f>
        <v>11.617408564007423</v>
      </c>
      <c r="N38" s="71">
        <f>((J38/P38)*D38)+((J39/P38)*D39)+((J40/P38)*D40)+((J41/P38)*D41)+((J42/P38)*D42)+((J43/P38)*D43)</f>
        <v>231.97091012168252</v>
      </c>
      <c r="O38" s="71">
        <f>((J38/P38)*B38)+((J39/P38)*B39)+((J40/P38)*B40)+((J41/P38)*B41)+((J42/P38)*B42)+((J43/P38)*B43)</f>
        <v>62.205321837354859</v>
      </c>
      <c r="P38" s="2">
        <f>SUM(J38:J43)</f>
        <v>8932</v>
      </c>
    </row>
    <row r="39" spans="1:22" x14ac:dyDescent="0.25">
      <c r="A39" s="26" t="s">
        <v>86</v>
      </c>
      <c r="B39" s="24">
        <v>66.240761410283724</v>
      </c>
      <c r="C39" s="24">
        <v>12.225737890775891</v>
      </c>
      <c r="D39" s="24">
        <v>178.84704177968933</v>
      </c>
      <c r="E39" s="24">
        <v>44.43877445450245</v>
      </c>
      <c r="F39" s="24">
        <v>33.820483429738509</v>
      </c>
      <c r="G39" s="24">
        <v>66.092332806397891</v>
      </c>
      <c r="H39" s="38">
        <v>401.66513177138779</v>
      </c>
      <c r="I39" s="24"/>
      <c r="J39" s="29">
        <v>1250</v>
      </c>
      <c r="K39" s="30">
        <v>24518</v>
      </c>
      <c r="L39" s="69" t="s">
        <v>197</v>
      </c>
      <c r="M39" s="71">
        <f>((J44/P39)*C44)+((J45/P39)*C45)+((J46/P39)*C46)+((J47/P39)*C47)</f>
        <v>7.429773559120755</v>
      </c>
      <c r="N39" s="71">
        <f>((J44/P39)*D44)+((J45/P39)*D45)+((J46/P39)*D46)+((J47/P39)*D47)</f>
        <v>253.89486400702481</v>
      </c>
      <c r="O39" s="71">
        <f>((J44/P39)*B44)+((J45/P39)*B45)+((J46/P39)*B46)+((J47/P39)*B47)</f>
        <v>68.150199848309455</v>
      </c>
      <c r="P39" s="2">
        <f>SUM(J44:J47)</f>
        <v>6017</v>
      </c>
    </row>
    <row r="40" spans="1:22" x14ac:dyDescent="0.25">
      <c r="A40" s="26" t="s">
        <v>87</v>
      </c>
      <c r="B40" s="24">
        <v>66.850676294624563</v>
      </c>
      <c r="C40" s="24">
        <v>10.491527845541416</v>
      </c>
      <c r="D40" s="24">
        <v>223.24284781968782</v>
      </c>
      <c r="E40" s="24">
        <v>43.493929899866579</v>
      </c>
      <c r="F40" s="24">
        <v>25.800681463705374</v>
      </c>
      <c r="G40" s="24">
        <v>59.104905553194428</v>
      </c>
      <c r="H40" s="38">
        <v>428.98456887662019</v>
      </c>
      <c r="I40" s="24"/>
      <c r="J40" s="29">
        <v>1435</v>
      </c>
      <c r="K40" s="30">
        <v>30189</v>
      </c>
      <c r="L40" s="69" t="s">
        <v>198</v>
      </c>
      <c r="M40" s="71">
        <f>((J48/P40)*C48)+((J49/P40)*C49)+((J50/P40)*C50)+((J51/P40)*C51)</f>
        <v>3.1658957923439837</v>
      </c>
      <c r="N40" s="71">
        <f>((J48/P40)*D48)+((J49/P40)*D49)+((J50/P40)*D50)+((J51/P40)*D51)</f>
        <v>144.2100035801289</v>
      </c>
      <c r="O40" s="71">
        <f>((J48/P40)*B48)+((J49/P40)*B49)+((J50/P40)*B50)+((J51/P40)*B51)</f>
        <v>59.48491580034753</v>
      </c>
      <c r="P40" s="2">
        <f>SUM(J48:J51)</f>
        <v>2676</v>
      </c>
    </row>
    <row r="41" spans="1:22" x14ac:dyDescent="0.25">
      <c r="A41" s="26" t="s">
        <v>88</v>
      </c>
      <c r="B41" s="24">
        <v>59.353516881083678</v>
      </c>
      <c r="C41" s="24">
        <v>11.534091421298369</v>
      </c>
      <c r="D41" s="24">
        <v>253.50220752752273</v>
      </c>
      <c r="E41" s="24">
        <v>31.197962953515823</v>
      </c>
      <c r="F41" s="24">
        <v>21.468232891625131</v>
      </c>
      <c r="G41" s="24">
        <v>54.170763219682726</v>
      </c>
      <c r="H41" s="38">
        <v>431.22677489472841</v>
      </c>
      <c r="I41" s="24"/>
      <c r="J41" s="29">
        <v>1717</v>
      </c>
      <c r="K41" s="30">
        <v>35896</v>
      </c>
      <c r="L41" s="69"/>
      <c r="M41" s="71"/>
      <c r="N41" s="71"/>
      <c r="O41" s="71"/>
      <c r="P41" s="2"/>
    </row>
    <row r="42" spans="1:22" x14ac:dyDescent="0.25">
      <c r="A42" s="26" t="s">
        <v>89</v>
      </c>
      <c r="B42" s="24">
        <v>57.305999074238471</v>
      </c>
      <c r="C42" s="24">
        <v>14.096333905399387</v>
      </c>
      <c r="D42" s="24">
        <v>264.29095023831655</v>
      </c>
      <c r="E42" s="24">
        <v>30.224362967626409</v>
      </c>
      <c r="F42" s="24">
        <v>22.973557596501223</v>
      </c>
      <c r="G42" s="24">
        <v>47.833714569188373</v>
      </c>
      <c r="H42" s="38">
        <v>436.72491835127045</v>
      </c>
      <c r="I42" s="24"/>
      <c r="J42" s="29">
        <v>1856</v>
      </c>
      <c r="K42" s="30">
        <v>39083</v>
      </c>
      <c r="L42" s="69"/>
      <c r="M42" s="71"/>
      <c r="N42" s="71"/>
      <c r="O42" s="71"/>
    </row>
    <row r="43" spans="1:22" x14ac:dyDescent="0.25">
      <c r="A43" s="26" t="s">
        <v>90</v>
      </c>
      <c r="B43" s="24">
        <v>55.426582307266877</v>
      </c>
      <c r="C43" s="24">
        <v>12.244897805306115</v>
      </c>
      <c r="D43" s="24">
        <v>282.78509173270015</v>
      </c>
      <c r="E43" s="24">
        <v>31.050634969273595</v>
      </c>
      <c r="F43" s="24">
        <v>17.323560444784995</v>
      </c>
      <c r="G43" s="24">
        <v>51.613060874627081</v>
      </c>
      <c r="H43" s="38">
        <v>450.44382813395885</v>
      </c>
      <c r="I43" s="24"/>
      <c r="J43" s="29">
        <v>1687</v>
      </c>
      <c r="K43" s="30">
        <v>36887</v>
      </c>
      <c r="L43" s="69"/>
      <c r="M43" s="71"/>
      <c r="N43" s="71"/>
      <c r="O43" s="71"/>
    </row>
    <row r="44" spans="1:22" x14ac:dyDescent="0.25">
      <c r="A44" s="26" t="s">
        <v>91</v>
      </c>
      <c r="B44" s="24">
        <v>66.219160592254241</v>
      </c>
      <c r="C44" s="24">
        <v>9.3101407097121847</v>
      </c>
      <c r="D44" s="24">
        <v>280.53619980620101</v>
      </c>
      <c r="E44" s="24">
        <v>26.77728116497531</v>
      </c>
      <c r="F44" s="24">
        <v>16.462185088280076</v>
      </c>
      <c r="G44" s="24">
        <v>45.726300950556031</v>
      </c>
      <c r="H44" s="38">
        <v>445.03126831197886</v>
      </c>
      <c r="I44" s="24"/>
      <c r="J44" s="29">
        <v>1538</v>
      </c>
      <c r="K44" s="30">
        <v>33132</v>
      </c>
      <c r="L44" s="69"/>
      <c r="M44" s="71"/>
      <c r="N44" s="71"/>
      <c r="O44" s="71"/>
    </row>
    <row r="45" spans="1:22" x14ac:dyDescent="0.25">
      <c r="A45" s="26" t="s">
        <v>92</v>
      </c>
      <c r="B45" s="24">
        <v>62.517304308188315</v>
      </c>
      <c r="C45" s="24">
        <v>8.8170950259882996</v>
      </c>
      <c r="D45" s="24">
        <v>271.68951025769155</v>
      </c>
      <c r="E45" s="24">
        <v>26.454691985438462</v>
      </c>
      <c r="F45" s="24">
        <v>16.693004363554405</v>
      </c>
      <c r="G45" s="24">
        <v>31.542594446762408</v>
      </c>
      <c r="H45" s="38">
        <v>417.71420038762341</v>
      </c>
      <c r="I45" s="24"/>
      <c r="J45" s="29">
        <v>1535</v>
      </c>
      <c r="K45" s="30">
        <v>31757</v>
      </c>
    </row>
    <row r="46" spans="1:22" x14ac:dyDescent="0.25">
      <c r="A46" s="26" t="s">
        <v>93</v>
      </c>
      <c r="B46" s="24">
        <v>71.465666181030571</v>
      </c>
      <c r="C46" s="24">
        <v>5.3718816807840399</v>
      </c>
      <c r="D46" s="24">
        <v>246.59552446564518</v>
      </c>
      <c r="E46" s="24">
        <v>29.96436965415101</v>
      </c>
      <c r="F46" s="24">
        <v>23.763219427805801</v>
      </c>
      <c r="G46" s="24">
        <v>28.179582451221599</v>
      </c>
      <c r="H46" s="38">
        <v>405.34024386063822</v>
      </c>
      <c r="I46" s="24"/>
      <c r="J46" s="29">
        <v>1642</v>
      </c>
      <c r="K46" s="30">
        <v>34184</v>
      </c>
    </row>
    <row r="47" spans="1:22" x14ac:dyDescent="0.25">
      <c r="A47" s="26" t="s">
        <v>94</v>
      </c>
      <c r="B47" s="24">
        <v>72.890935110652578</v>
      </c>
      <c r="C47" s="24">
        <v>6.1682645998101444</v>
      </c>
      <c r="D47" s="24">
        <v>210.6509001614323</v>
      </c>
      <c r="E47" s="24">
        <v>25.427242679710886</v>
      </c>
      <c r="F47" s="24">
        <v>25.936189860916752</v>
      </c>
      <c r="G47" s="24">
        <v>24.95643815832393</v>
      </c>
      <c r="H47" s="38">
        <v>366.02997057084656</v>
      </c>
      <c r="I47" s="24"/>
      <c r="J47" s="29">
        <v>1302</v>
      </c>
      <c r="K47" s="30">
        <v>25571</v>
      </c>
    </row>
    <row r="48" spans="1:22" x14ac:dyDescent="0.25">
      <c r="A48" s="31" t="s">
        <v>95</v>
      </c>
      <c r="B48" s="24">
        <v>71.474135399496532</v>
      </c>
      <c r="C48" s="24">
        <v>4.4617072057892377</v>
      </c>
      <c r="D48" s="24">
        <v>185.68124575457904</v>
      </c>
      <c r="E48" s="24">
        <v>32.074590425677144</v>
      </c>
      <c r="F48" s="24">
        <v>29.14456788943361</v>
      </c>
      <c r="G48" s="24">
        <v>20.004597910622405</v>
      </c>
      <c r="H48" s="38">
        <v>342.84084458559801</v>
      </c>
      <c r="I48" s="24"/>
      <c r="J48" s="29">
        <v>1029</v>
      </c>
      <c r="K48" s="30">
        <v>18958</v>
      </c>
    </row>
    <row r="49" spans="1:22" x14ac:dyDescent="0.25">
      <c r="A49" s="31" t="s">
        <v>96</v>
      </c>
      <c r="B49" s="24">
        <v>56.038007699264661</v>
      </c>
      <c r="C49" s="24">
        <v>2.3448146585268086</v>
      </c>
      <c r="D49" s="24">
        <v>150.35925768291992</v>
      </c>
      <c r="E49" s="24">
        <v>30.361801766366</v>
      </c>
      <c r="F49" s="24">
        <v>31.346640092633443</v>
      </c>
      <c r="G49" s="24">
        <v>16.732529183603319</v>
      </c>
      <c r="H49" s="38">
        <v>287.18305108331418</v>
      </c>
      <c r="I49" s="24"/>
      <c r="J49" s="29">
        <v>803</v>
      </c>
      <c r="K49" s="30">
        <v>13251</v>
      </c>
      <c r="R49" s="77"/>
      <c r="S49" s="78"/>
      <c r="T49" s="78"/>
      <c r="U49" s="78"/>
      <c r="V49" s="78"/>
    </row>
    <row r="50" spans="1:22" x14ac:dyDescent="0.25">
      <c r="A50" s="31" t="s">
        <v>97</v>
      </c>
      <c r="B50" s="24">
        <v>52.835942473928149</v>
      </c>
      <c r="C50" s="24">
        <v>3.2276470307841989</v>
      </c>
      <c r="D50" s="24">
        <v>103.7437051734652</v>
      </c>
      <c r="E50" s="24">
        <v>26.766044340401344</v>
      </c>
      <c r="F50" s="24">
        <v>33.302856631637809</v>
      </c>
      <c r="G50" s="24">
        <v>20.260310459200021</v>
      </c>
      <c r="H50" s="38">
        <v>240.13650610941673</v>
      </c>
      <c r="I50" s="24"/>
      <c r="J50" s="29">
        <v>540</v>
      </c>
      <c r="K50" s="30">
        <v>7531</v>
      </c>
      <c r="R50" s="77"/>
      <c r="S50" s="78"/>
      <c r="T50" s="78"/>
      <c r="U50" s="78"/>
      <c r="V50" s="79"/>
    </row>
    <row r="51" spans="1:22" x14ac:dyDescent="0.25">
      <c r="A51" s="31" t="s">
        <v>98</v>
      </c>
      <c r="B51" s="24">
        <v>39.818487622425415</v>
      </c>
      <c r="C51" s="24">
        <v>0.83889755965420898</v>
      </c>
      <c r="D51" s="24">
        <v>59.473299295747083</v>
      </c>
      <c r="E51" s="24">
        <v>28.368766282888352</v>
      </c>
      <c r="F51" s="24">
        <v>26.99317034195121</v>
      </c>
      <c r="G51" s="24">
        <v>18.298715858735594</v>
      </c>
      <c r="H51" s="38">
        <v>173.79133696140187</v>
      </c>
      <c r="I51" s="24"/>
      <c r="J51" s="29">
        <v>304</v>
      </c>
      <c r="K51" s="30">
        <v>3227</v>
      </c>
      <c r="R51" s="77"/>
      <c r="S51" s="78"/>
      <c r="T51" s="78"/>
      <c r="U51" s="78"/>
      <c r="V51" s="78"/>
    </row>
    <row r="52" spans="1:22" x14ac:dyDescent="0.25">
      <c r="A52" s="31"/>
      <c r="B52" s="24"/>
      <c r="C52" s="24"/>
      <c r="D52" s="24"/>
      <c r="E52" s="24"/>
      <c r="F52" s="24"/>
      <c r="G52" s="24"/>
      <c r="H52" s="38"/>
      <c r="I52" s="24"/>
      <c r="R52" s="77"/>
      <c r="S52" s="78"/>
      <c r="T52" s="78"/>
      <c r="U52" s="78"/>
      <c r="V52" s="78"/>
    </row>
    <row r="53" spans="1:22" x14ac:dyDescent="0.25">
      <c r="A53" s="32" t="s">
        <v>8</v>
      </c>
      <c r="B53" s="38">
        <v>69.110184203729631</v>
      </c>
      <c r="C53" s="38">
        <v>8.710709216386574</v>
      </c>
      <c r="D53" s="38">
        <v>169.06936975485542</v>
      </c>
      <c r="E53" s="38">
        <v>58.317935213572582</v>
      </c>
      <c r="F53" s="38">
        <v>27.790650980068555</v>
      </c>
      <c r="G53" s="38">
        <v>39.365299716674592</v>
      </c>
      <c r="H53" s="38">
        <v>372.36414908528735</v>
      </c>
      <c r="I53" s="38"/>
      <c r="J53" s="33">
        <v>24327</v>
      </c>
      <c r="K53" s="34">
        <v>468567</v>
      </c>
    </row>
    <row r="54" spans="1:22" x14ac:dyDescent="0.25">
      <c r="A54" s="39"/>
      <c r="B54" s="24">
        <f>C53*3</f>
        <v>26.13212764915972</v>
      </c>
      <c r="C54" s="24">
        <f>D53*3</f>
        <v>507.20810926456625</v>
      </c>
      <c r="D54" s="24">
        <f>B53*3</f>
        <v>207.33055261118889</v>
      </c>
      <c r="E54" s="37"/>
      <c r="F54" s="37"/>
      <c r="G54" s="37"/>
      <c r="H54" s="27"/>
      <c r="I54" s="27"/>
      <c r="J54" s="29"/>
      <c r="K54" s="30"/>
      <c r="R54" s="77"/>
      <c r="S54" s="78"/>
      <c r="T54" s="78"/>
      <c r="U54" s="78"/>
      <c r="V54" s="78"/>
    </row>
    <row r="55" spans="1:22" x14ac:dyDescent="0.25">
      <c r="A55" s="36"/>
      <c r="B55" s="37"/>
      <c r="C55" s="37"/>
      <c r="D55" s="37"/>
      <c r="E55" s="37"/>
      <c r="F55" s="37"/>
      <c r="G55" s="37"/>
      <c r="H55" s="27"/>
      <c r="I55" s="27"/>
      <c r="J55" s="29"/>
      <c r="K55" s="30"/>
      <c r="R55" s="77"/>
      <c r="S55" s="78"/>
      <c r="T55" s="78"/>
      <c r="U55" s="78"/>
      <c r="V55" s="78"/>
    </row>
    <row r="56" spans="1:22" x14ac:dyDescent="0.25">
      <c r="A56" s="23" t="s">
        <v>100</v>
      </c>
      <c r="B56" s="24"/>
      <c r="C56" s="24"/>
      <c r="D56" s="24"/>
      <c r="E56" s="24"/>
      <c r="F56" s="24"/>
      <c r="G56" s="24"/>
      <c r="H56" s="27"/>
      <c r="I56" s="27"/>
      <c r="J56" s="29"/>
      <c r="K56" s="30"/>
      <c r="R56" s="77"/>
      <c r="S56" s="78"/>
      <c r="T56" s="78"/>
      <c r="U56" s="78"/>
      <c r="V56" s="78"/>
    </row>
    <row r="57" spans="1:22" x14ac:dyDescent="0.25">
      <c r="A57" s="25"/>
      <c r="B57" s="24"/>
      <c r="C57" s="24"/>
      <c r="D57" s="24"/>
      <c r="E57" s="24"/>
      <c r="F57" s="24"/>
      <c r="G57" s="24"/>
      <c r="H57" s="27"/>
      <c r="I57" s="27"/>
      <c r="J57" s="29"/>
      <c r="K57" s="30"/>
      <c r="R57" s="77"/>
      <c r="S57" s="78"/>
      <c r="T57" s="78"/>
      <c r="U57" s="78"/>
      <c r="V57" s="78"/>
    </row>
    <row r="58" spans="1:22" x14ac:dyDescent="0.25">
      <c r="A58" s="26" t="s">
        <v>83</v>
      </c>
      <c r="B58" s="24">
        <v>87.612501858444787</v>
      </c>
      <c r="C58" s="24">
        <v>2.7290449610991812</v>
      </c>
      <c r="D58" s="24">
        <v>1.2838292504489006E-2</v>
      </c>
      <c r="E58" s="24">
        <v>149.46144099895301</v>
      </c>
      <c r="F58" s="24">
        <v>31.418536113098391</v>
      </c>
      <c r="G58" s="24">
        <v>17.646378779382673</v>
      </c>
      <c r="H58" s="38">
        <v>288.88074100348251</v>
      </c>
      <c r="I58" s="38"/>
      <c r="J58" s="29">
        <v>5341</v>
      </c>
      <c r="K58" s="30">
        <v>96534</v>
      </c>
    </row>
    <row r="59" spans="1:22" x14ac:dyDescent="0.25">
      <c r="A59" s="26" t="s">
        <v>84</v>
      </c>
      <c r="B59" s="24">
        <v>80.22774723787721</v>
      </c>
      <c r="C59" s="24">
        <v>1.916876899985698</v>
      </c>
      <c r="D59" s="24">
        <v>74.627955083027786</v>
      </c>
      <c r="E59" s="24">
        <v>94.154748658562823</v>
      </c>
      <c r="F59" s="24">
        <v>85.007161527036956</v>
      </c>
      <c r="G59" s="24">
        <v>43.848816833895597</v>
      </c>
      <c r="H59" s="38">
        <v>379.78330624038608</v>
      </c>
      <c r="I59" s="38"/>
      <c r="J59" s="29">
        <v>1108</v>
      </c>
      <c r="K59" s="30">
        <v>22085</v>
      </c>
      <c r="L59" s="69"/>
      <c r="M59" s="69" t="s">
        <v>137</v>
      </c>
      <c r="N59" s="69" t="s">
        <v>138</v>
      </c>
      <c r="O59" s="69" t="s">
        <v>136</v>
      </c>
      <c r="P59" s="69"/>
    </row>
    <row r="60" spans="1:22" x14ac:dyDescent="0.25">
      <c r="A60" s="26" t="s">
        <v>85</v>
      </c>
      <c r="B60" s="24">
        <v>80.69847429717646</v>
      </c>
      <c r="C60" s="24">
        <v>2.9525441990339205</v>
      </c>
      <c r="D60" s="24">
        <v>117.45708789134913</v>
      </c>
      <c r="E60" s="24">
        <v>76.672389303718973</v>
      </c>
      <c r="F60" s="24">
        <v>50.489288501546532</v>
      </c>
      <c r="G60" s="24">
        <v>53.091053261845261</v>
      </c>
      <c r="H60" s="38">
        <v>381.36083745467027</v>
      </c>
      <c r="I60" s="38"/>
      <c r="J60" s="29">
        <v>1106</v>
      </c>
      <c r="K60" s="30">
        <v>22656</v>
      </c>
      <c r="L60" s="69" t="s">
        <v>196</v>
      </c>
      <c r="M60" s="71">
        <f>((J60/P60)*C60)+((J61/P60)*C61)+((J62/P60)*C62)+((J63/P60)*C63)+((J64/P60)*C64)+((J65/P60)*C65)</f>
        <v>3.6264843389098687</v>
      </c>
      <c r="N60" s="71">
        <f>((J60/P60)*D60)+((J61/P60)*D61)+((J62/P60)*D62)+((J63/P60)*D63)+((J64/P60)*D64)+((J65/P60)*D65)</f>
        <v>174.66504971007021</v>
      </c>
      <c r="O60" s="71">
        <f>((J60/P60)*B60)+((J61/P60)*B61)+((J62/P60)*B62)+((J63/P60)*B63)+((J64/P60)*B64)+((J65/P60)*B65)</f>
        <v>80.890138615561469</v>
      </c>
      <c r="P60" s="2">
        <f>SUM(J60:J65)</f>
        <v>9876</v>
      </c>
    </row>
    <row r="61" spans="1:22" x14ac:dyDescent="0.25">
      <c r="A61" s="26" t="s">
        <v>86</v>
      </c>
      <c r="B61" s="24">
        <v>89.000897546247202</v>
      </c>
      <c r="C61" s="24">
        <v>4.5391549614599436</v>
      </c>
      <c r="D61" s="24">
        <v>149.50401012628086</v>
      </c>
      <c r="E61" s="24">
        <v>79.419954230484706</v>
      </c>
      <c r="F61" s="24">
        <v>41.162557607154845</v>
      </c>
      <c r="G61" s="24">
        <v>55.713909271081036</v>
      </c>
      <c r="H61" s="38">
        <v>419.34048374270856</v>
      </c>
      <c r="I61" s="38"/>
      <c r="J61" s="29">
        <v>1518</v>
      </c>
      <c r="K61" s="30">
        <v>35446</v>
      </c>
      <c r="L61" s="69" t="s">
        <v>197</v>
      </c>
      <c r="M61" s="71">
        <f>((J66/P61)*C66)+((J67/P61)*C67)+((J68/P61)*C68)+((J69/P61)*C69)</f>
        <v>2.5168901425337658</v>
      </c>
      <c r="N61" s="71">
        <f>((J66/P61)*D66)+((J67/P61)*D67)+((J68/P61)*D68)+((J69/P61)*D69)</f>
        <v>128.81932786063408</v>
      </c>
      <c r="O61" s="71">
        <f>((J66/P61)*B66)+((J67/P61)*B67)+((J68/P61)*B68)+((J69/P61)*B69)</f>
        <v>68.000503281527514</v>
      </c>
      <c r="P61" s="2">
        <f>SUM(J66:J69)</f>
        <v>6470</v>
      </c>
    </row>
    <row r="62" spans="1:22" x14ac:dyDescent="0.25">
      <c r="A62" s="26" t="s">
        <v>87</v>
      </c>
      <c r="B62" s="24">
        <v>87.347893632408542</v>
      </c>
      <c r="C62" s="24">
        <v>2.9534420226960978</v>
      </c>
      <c r="D62" s="24">
        <v>159.42421937621143</v>
      </c>
      <c r="E62" s="24">
        <v>73.804171330891009</v>
      </c>
      <c r="F62" s="24">
        <v>34.790375683115457</v>
      </c>
      <c r="G62" s="24">
        <v>44.067338311758824</v>
      </c>
      <c r="H62" s="38">
        <v>402.38744035708135</v>
      </c>
      <c r="I62" s="38"/>
      <c r="J62" s="29">
        <v>1610</v>
      </c>
      <c r="K62" s="30">
        <v>38038</v>
      </c>
      <c r="L62" s="69" t="s">
        <v>198</v>
      </c>
      <c r="M62" s="71">
        <f>((J70/P62)*C70)+((J71/P62)*C71)+((J72/P62)*C72)+((J73/P62)*C73)</f>
        <v>0.7793936004607801</v>
      </c>
      <c r="N62" s="71">
        <f>((J70/P62)*D70)+((J71/P62)*D71)+((J72/P62)*D72)+((J73/P62)*D73)</f>
        <v>39.841068736294424</v>
      </c>
      <c r="O62" s="71">
        <f>((J70/P62)*B70)+((J71/P62)*B71)+((J72/P62)*B72)+((J73/P62)*B73)</f>
        <v>49.936123650895134</v>
      </c>
      <c r="P62" s="2">
        <f>SUM(J70:J73)</f>
        <v>3395</v>
      </c>
    </row>
    <row r="63" spans="1:22" x14ac:dyDescent="0.25">
      <c r="A63" s="26" t="s">
        <v>88</v>
      </c>
      <c r="B63" s="24">
        <v>80.31244762444129</v>
      </c>
      <c r="C63" s="24">
        <v>3.846302808100666</v>
      </c>
      <c r="D63" s="24">
        <v>192.06862640930783</v>
      </c>
      <c r="E63" s="24">
        <v>76.209230641526403</v>
      </c>
      <c r="F63" s="24">
        <v>29.159643256833103</v>
      </c>
      <c r="G63" s="24">
        <v>29.252835182676058</v>
      </c>
      <c r="H63" s="38">
        <v>410.84908592288531</v>
      </c>
      <c r="I63" s="38"/>
      <c r="J63" s="29">
        <v>1858</v>
      </c>
      <c r="K63" s="30">
        <v>46709</v>
      </c>
      <c r="L63" s="69"/>
      <c r="M63" s="71"/>
      <c r="N63" s="71"/>
      <c r="O63" s="71"/>
      <c r="P63" s="2"/>
    </row>
    <row r="64" spans="1:22" x14ac:dyDescent="0.25">
      <c r="A64" s="26" t="s">
        <v>89</v>
      </c>
      <c r="B64" s="24">
        <v>78.227494646795407</v>
      </c>
      <c r="C64" s="24">
        <v>3.4459020570227215</v>
      </c>
      <c r="D64" s="24">
        <v>206.8400593903076</v>
      </c>
      <c r="E64" s="24">
        <v>75.391140471460929</v>
      </c>
      <c r="F64" s="24">
        <v>28.535451442579813</v>
      </c>
      <c r="G64" s="24">
        <v>26.496755849092324</v>
      </c>
      <c r="H64" s="38">
        <v>418.93680385725878</v>
      </c>
      <c r="I64" s="38"/>
      <c r="J64" s="29">
        <v>2024</v>
      </c>
      <c r="K64" s="30">
        <v>51124</v>
      </c>
      <c r="L64" s="69"/>
      <c r="M64" s="71"/>
      <c r="N64" s="71"/>
      <c r="O64" s="71"/>
    </row>
    <row r="65" spans="1:15" x14ac:dyDescent="0.25">
      <c r="A65" s="26" t="s">
        <v>90</v>
      </c>
      <c r="B65" s="24">
        <v>71.779572909034684</v>
      </c>
      <c r="C65" s="24">
        <v>3.8541080557047791</v>
      </c>
      <c r="D65" s="24">
        <v>190.88444493576716</v>
      </c>
      <c r="E65" s="24">
        <v>81.33641887518705</v>
      </c>
      <c r="F65" s="24">
        <v>31.855284421646363</v>
      </c>
      <c r="G65" s="24">
        <v>22.97315858968194</v>
      </c>
      <c r="H65" s="38">
        <v>402.682987787022</v>
      </c>
      <c r="I65" s="38"/>
      <c r="J65" s="29">
        <v>1760</v>
      </c>
      <c r="K65" s="30">
        <v>41852</v>
      </c>
      <c r="L65" s="69"/>
      <c r="M65" s="71"/>
      <c r="N65" s="71"/>
      <c r="O65" s="71"/>
    </row>
    <row r="66" spans="1:15" x14ac:dyDescent="0.25">
      <c r="A66" s="26" t="s">
        <v>91</v>
      </c>
      <c r="B66" s="24">
        <v>67.632266876732587</v>
      </c>
      <c r="C66" s="24">
        <v>3.7979711189601164</v>
      </c>
      <c r="D66" s="24">
        <v>172.38669549094672</v>
      </c>
      <c r="E66" s="24">
        <v>89.71809937573326</v>
      </c>
      <c r="F66" s="24">
        <v>29.262963895318684</v>
      </c>
      <c r="G66" s="24">
        <v>24.391749465004946</v>
      </c>
      <c r="H66" s="38">
        <v>387.18974622269627</v>
      </c>
      <c r="I66" s="38"/>
      <c r="J66" s="29">
        <v>1666</v>
      </c>
      <c r="K66" s="30">
        <v>36181</v>
      </c>
      <c r="L66" s="69"/>
      <c r="M66" s="71"/>
      <c r="N66" s="71"/>
      <c r="O66" s="71"/>
    </row>
    <row r="67" spans="1:15" x14ac:dyDescent="0.25">
      <c r="A67" s="26" t="s">
        <v>92</v>
      </c>
      <c r="B67" s="24">
        <v>70.856163737254064</v>
      </c>
      <c r="C67" s="24">
        <v>2.9211601823207869</v>
      </c>
      <c r="D67" s="24">
        <v>144.01882785916399</v>
      </c>
      <c r="E67" s="24">
        <v>93.936175313574083</v>
      </c>
      <c r="F67" s="24">
        <v>27.215321116480759</v>
      </c>
      <c r="G67" s="24">
        <v>22.714804895563727</v>
      </c>
      <c r="H67" s="38">
        <v>361.66245310435738</v>
      </c>
      <c r="I67" s="38"/>
      <c r="J67" s="29">
        <v>1662</v>
      </c>
      <c r="K67" s="30">
        <v>33472</v>
      </c>
    </row>
    <row r="68" spans="1:15" x14ac:dyDescent="0.25">
      <c r="A68" s="26" t="s">
        <v>93</v>
      </c>
      <c r="B68" s="24">
        <v>69.069316471812968</v>
      </c>
      <c r="C68" s="24">
        <v>1.8038673041354665</v>
      </c>
      <c r="D68" s="24">
        <v>113.3976152344664</v>
      </c>
      <c r="E68" s="24">
        <v>107.14004816759569</v>
      </c>
      <c r="F68" s="24">
        <v>36.615173603297926</v>
      </c>
      <c r="G68" s="24">
        <v>21.999891139106879</v>
      </c>
      <c r="H68" s="38">
        <v>350.0259119204153</v>
      </c>
      <c r="I68" s="38"/>
      <c r="J68" s="29">
        <v>1754</v>
      </c>
      <c r="K68" s="30">
        <v>33704</v>
      </c>
    </row>
    <row r="69" spans="1:15" x14ac:dyDescent="0.25">
      <c r="A69" s="26" t="s">
        <v>94</v>
      </c>
      <c r="B69" s="24">
        <v>63.672459936578079</v>
      </c>
      <c r="C69" s="24">
        <v>1.3961872215671154</v>
      </c>
      <c r="D69" s="24">
        <v>77.814198521037937</v>
      </c>
      <c r="E69" s="24">
        <v>117.94784773339767</v>
      </c>
      <c r="F69" s="24">
        <v>41.996294016820769</v>
      </c>
      <c r="G69" s="24">
        <v>25.487677578824798</v>
      </c>
      <c r="H69" s="38">
        <v>328.31466500822637</v>
      </c>
      <c r="I69" s="38"/>
      <c r="J69" s="29">
        <v>1388</v>
      </c>
      <c r="K69" s="30">
        <v>23926</v>
      </c>
    </row>
    <row r="70" spans="1:15" x14ac:dyDescent="0.25">
      <c r="A70" s="31" t="s">
        <v>95</v>
      </c>
      <c r="B70" s="24">
        <v>57.773892374514745</v>
      </c>
      <c r="C70" s="24">
        <v>0.84259720235120639</v>
      </c>
      <c r="D70" s="24">
        <v>60.017725898511166</v>
      </c>
      <c r="E70" s="24">
        <v>106.05277025863755</v>
      </c>
      <c r="F70" s="24">
        <v>43.030903704558042</v>
      </c>
      <c r="G70" s="24">
        <v>23.856808129386923</v>
      </c>
      <c r="H70" s="38">
        <v>291.57469756795967</v>
      </c>
      <c r="I70" s="38"/>
      <c r="J70" s="29">
        <v>1182</v>
      </c>
      <c r="K70" s="30">
        <v>18620</v>
      </c>
    </row>
    <row r="71" spans="1:15" x14ac:dyDescent="0.25">
      <c r="A71" s="31" t="s">
        <v>96</v>
      </c>
      <c r="B71" s="24">
        <v>53.852833430560196</v>
      </c>
      <c r="C71" s="24">
        <v>1.346854718163194</v>
      </c>
      <c r="D71" s="24">
        <v>39.831372673705609</v>
      </c>
      <c r="E71" s="24">
        <v>75.88223380598555</v>
      </c>
      <c r="F71" s="24">
        <v>45.997853745043741</v>
      </c>
      <c r="G71" s="24">
        <v>26.751226298752325</v>
      </c>
      <c r="H71" s="38">
        <v>243.6623746722106</v>
      </c>
      <c r="I71" s="38"/>
      <c r="J71" s="29">
        <v>999</v>
      </c>
      <c r="K71" s="30">
        <v>13205</v>
      </c>
    </row>
    <row r="72" spans="1:15" x14ac:dyDescent="0.25">
      <c r="A72" s="31" t="s">
        <v>97</v>
      </c>
      <c r="B72" s="24">
        <v>46.644562322313533</v>
      </c>
      <c r="C72" s="24">
        <v>0.27400797690078371</v>
      </c>
      <c r="D72" s="24">
        <v>27.391302774671651</v>
      </c>
      <c r="E72" s="24">
        <v>63.052610334986674</v>
      </c>
      <c r="F72" s="24">
        <v>43.346351907012931</v>
      </c>
      <c r="G72" s="24">
        <v>20.962535096596213</v>
      </c>
      <c r="H72" s="38">
        <v>201.67137041248176</v>
      </c>
      <c r="I72" s="38"/>
      <c r="J72" s="29">
        <v>702</v>
      </c>
      <c r="K72" s="30">
        <v>7876</v>
      </c>
    </row>
    <row r="73" spans="1:15" x14ac:dyDescent="0.25">
      <c r="A73" s="31" t="s">
        <v>98</v>
      </c>
      <c r="B73" s="24">
        <v>28.712764962341474</v>
      </c>
      <c r="C73" s="24">
        <v>0.21919905694500272</v>
      </c>
      <c r="D73" s="24">
        <v>10.350079099273383</v>
      </c>
      <c r="E73" s="24">
        <v>56.095684409022425</v>
      </c>
      <c r="F73" s="24">
        <v>29.240078271506437</v>
      </c>
      <c r="G73" s="24">
        <v>14.883421868302467</v>
      </c>
      <c r="H73" s="38">
        <v>139.50122766739119</v>
      </c>
      <c r="I73" s="38"/>
      <c r="J73" s="29">
        <v>512</v>
      </c>
      <c r="K73" s="30">
        <v>4026</v>
      </c>
    </row>
    <row r="74" spans="1:15" x14ac:dyDescent="0.25">
      <c r="A74" s="31"/>
      <c r="B74" s="24"/>
      <c r="C74" s="24"/>
      <c r="D74" s="24"/>
      <c r="E74" s="24"/>
      <c r="F74" s="24"/>
      <c r="G74" s="24"/>
      <c r="H74" s="38"/>
      <c r="I74" s="38"/>
    </row>
    <row r="75" spans="1:15" ht="15.75" thickBot="1" x14ac:dyDescent="0.3">
      <c r="A75" s="40" t="s">
        <v>8</v>
      </c>
      <c r="B75" s="41">
        <v>75.339733420492593</v>
      </c>
      <c r="C75" s="41">
        <v>2.7680701004628174</v>
      </c>
      <c r="D75" s="41">
        <v>107.93193879411804</v>
      </c>
      <c r="E75" s="41">
        <v>97.918120130647338</v>
      </c>
      <c r="F75" s="41">
        <v>37.171619320520101</v>
      </c>
      <c r="G75" s="41">
        <v>28.788884118389376</v>
      </c>
      <c r="H75" s="41">
        <v>349.9183658846303</v>
      </c>
      <c r="I75" s="41"/>
      <c r="J75" s="42">
        <v>26190</v>
      </c>
      <c r="K75" s="43">
        <v>525454</v>
      </c>
    </row>
    <row r="76" spans="1:15" x14ac:dyDescent="0.25">
      <c r="A76" s="4"/>
      <c r="B76" s="24">
        <f>C75*3</f>
        <v>8.3042103013884514</v>
      </c>
      <c r="C76" s="24">
        <f>D75*3</f>
        <v>323.79581638235413</v>
      </c>
      <c r="D76" s="24">
        <f>B75*3</f>
        <v>226.01920026147778</v>
      </c>
      <c r="E76" s="44"/>
      <c r="F76" s="44"/>
      <c r="G76" s="44"/>
    </row>
    <row r="77" spans="1:15" x14ac:dyDescent="0.25">
      <c r="A77" s="4"/>
      <c r="B77" s="4"/>
      <c r="C77" s="4"/>
      <c r="D77" s="4"/>
      <c r="E77" s="4"/>
      <c r="F77" s="4"/>
      <c r="G77" s="4"/>
    </row>
    <row r="78" spans="1:15" x14ac:dyDescent="0.25">
      <c r="A78" s="45" t="s">
        <v>101</v>
      </c>
      <c r="B78" s="4"/>
      <c r="C78" s="4"/>
      <c r="D78" s="4"/>
      <c r="E78" s="4"/>
      <c r="F78" s="4"/>
      <c r="G78" s="4"/>
    </row>
    <row r="79" spans="1:15" x14ac:dyDescent="0.25">
      <c r="A79" s="4"/>
      <c r="B79" s="4"/>
      <c r="C79" s="4"/>
      <c r="D79" s="4"/>
      <c r="E79" s="4"/>
      <c r="F79" s="4"/>
      <c r="G79" s="4"/>
    </row>
    <row r="80" spans="1:15" x14ac:dyDescent="0.25">
      <c r="A80" s="4" t="s">
        <v>102</v>
      </c>
      <c r="B80" s="4"/>
      <c r="C80" s="4"/>
      <c r="D80" s="4"/>
      <c r="E80" s="4"/>
      <c r="F80" s="4"/>
      <c r="K80" s="46" t="s">
        <v>103</v>
      </c>
    </row>
    <row r="81" spans="1:7" x14ac:dyDescent="0.25">
      <c r="A81" s="4" t="s">
        <v>104</v>
      </c>
      <c r="B81" s="4"/>
      <c r="C81" s="4"/>
      <c r="D81" s="4"/>
      <c r="E81" s="4"/>
      <c r="F81" s="4"/>
      <c r="G81" s="4"/>
    </row>
  </sheetData>
  <mergeCells count="6">
    <mergeCell ref="Z14:Z15"/>
    <mergeCell ref="AD14:AD15"/>
    <mergeCell ref="B9:H9"/>
    <mergeCell ref="J9:K9"/>
    <mergeCell ref="R14:R15"/>
    <mergeCell ref="V14:V15"/>
  </mergeCells>
  <hyperlinks>
    <hyperlink ref="A3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1"/>
  <sheetViews>
    <sheetView workbookViewId="0"/>
  </sheetViews>
  <sheetFormatPr defaultRowHeight="15" x14ac:dyDescent="0.25"/>
  <cols>
    <col min="1" max="1" width="15.7109375" style="5" customWidth="1"/>
    <col min="2" max="8" width="9.7109375" style="5" customWidth="1"/>
    <col min="9" max="9" width="1.7109375" style="5" customWidth="1"/>
    <col min="10" max="11" width="13.7109375" style="5" customWidth="1"/>
    <col min="12" max="18" width="0" hidden="1" customWidth="1"/>
  </cols>
  <sheetData>
    <row r="2" spans="1:17" x14ac:dyDescent="0.25">
      <c r="A2" s="3" t="s">
        <v>69</v>
      </c>
      <c r="B2" s="4"/>
      <c r="C2" s="4"/>
      <c r="D2" s="4"/>
      <c r="E2" s="4"/>
      <c r="F2" s="4"/>
      <c r="G2" s="4"/>
    </row>
    <row r="3" spans="1:17" x14ac:dyDescent="0.25">
      <c r="A3" s="6" t="s">
        <v>70</v>
      </c>
      <c r="B3" s="7"/>
      <c r="C3" s="7"/>
      <c r="D3" s="7"/>
      <c r="E3" s="7"/>
      <c r="F3" s="4"/>
      <c r="G3" s="4"/>
    </row>
    <row r="4" spans="1:17" x14ac:dyDescent="0.25">
      <c r="A4" s="4"/>
      <c r="B4" s="4"/>
      <c r="C4" s="4"/>
      <c r="D4" s="4"/>
      <c r="E4" s="4"/>
      <c r="F4" s="4"/>
      <c r="G4" s="4"/>
    </row>
    <row r="5" spans="1:17" x14ac:dyDescent="0.25">
      <c r="A5" s="4"/>
      <c r="B5" s="4"/>
      <c r="C5" s="4"/>
      <c r="D5" s="4"/>
      <c r="E5" s="4"/>
      <c r="F5" s="4"/>
      <c r="G5" s="4"/>
    </row>
    <row r="6" spans="1:17" x14ac:dyDescent="0.25">
      <c r="A6" s="8" t="s">
        <v>106</v>
      </c>
      <c r="B6" s="9"/>
      <c r="C6" s="9"/>
      <c r="D6" s="9"/>
      <c r="E6" s="9"/>
      <c r="F6" s="9"/>
      <c r="G6" s="9"/>
    </row>
    <row r="7" spans="1:17" x14ac:dyDescent="0.25">
      <c r="A7" s="10"/>
      <c r="B7" s="9"/>
      <c r="C7" s="9"/>
      <c r="D7" s="9"/>
      <c r="E7" s="9"/>
      <c r="F7" s="9"/>
      <c r="G7" s="9"/>
    </row>
    <row r="8" spans="1:17" ht="15.75" thickBot="1" x14ac:dyDescent="0.3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</row>
    <row r="9" spans="1:17" x14ac:dyDescent="0.25">
      <c r="A9" s="13"/>
      <c r="B9" s="269" t="s">
        <v>71</v>
      </c>
      <c r="C9" s="269"/>
      <c r="D9" s="269"/>
      <c r="E9" s="269"/>
      <c r="F9" s="269"/>
      <c r="G9" s="269"/>
      <c r="H9" s="269"/>
      <c r="I9" s="14"/>
      <c r="J9" s="270" t="s">
        <v>72</v>
      </c>
      <c r="K9" s="270"/>
    </row>
    <row r="10" spans="1:17" ht="23.25" x14ac:dyDescent="0.25">
      <c r="A10" s="15" t="s">
        <v>73</v>
      </c>
      <c r="B10" s="47" t="s">
        <v>5</v>
      </c>
      <c r="C10" s="47" t="s">
        <v>74</v>
      </c>
      <c r="D10" s="47" t="s">
        <v>75</v>
      </c>
      <c r="E10" s="47" t="s">
        <v>76</v>
      </c>
      <c r="F10" s="47" t="s">
        <v>77</v>
      </c>
      <c r="G10" s="47" t="s">
        <v>78</v>
      </c>
      <c r="H10" s="48" t="s">
        <v>79</v>
      </c>
      <c r="I10" s="49"/>
      <c r="J10" s="19" t="s">
        <v>80</v>
      </c>
      <c r="K10" s="19" t="s">
        <v>81</v>
      </c>
    </row>
    <row r="11" spans="1:17" x14ac:dyDescent="0.25">
      <c r="A11" s="20"/>
      <c r="B11" s="21"/>
      <c r="C11" s="21"/>
      <c r="D11" s="22"/>
      <c r="E11" s="22"/>
      <c r="F11" s="22"/>
      <c r="G11" s="22"/>
    </row>
    <row r="12" spans="1:17" x14ac:dyDescent="0.25">
      <c r="A12" s="23" t="s">
        <v>82</v>
      </c>
      <c r="B12" s="24"/>
      <c r="C12" s="24"/>
      <c r="D12" s="24"/>
      <c r="E12" s="24"/>
      <c r="F12" s="24"/>
      <c r="G12" s="24"/>
    </row>
    <row r="13" spans="1:17" x14ac:dyDescent="0.25">
      <c r="A13" s="25"/>
      <c r="B13" s="24"/>
      <c r="C13" s="24"/>
      <c r="D13" s="24"/>
      <c r="E13" s="24"/>
      <c r="F13" s="24"/>
      <c r="G13" s="24"/>
    </row>
    <row r="14" spans="1:17" x14ac:dyDescent="0.25">
      <c r="A14" s="26" t="s">
        <v>83</v>
      </c>
      <c r="B14" s="27">
        <v>78.406440435632035</v>
      </c>
      <c r="C14" s="27">
        <v>3.8045558277226226</v>
      </c>
      <c r="D14" s="27">
        <v>4.2154756388828013E-2</v>
      </c>
      <c r="E14" s="27">
        <v>138.30049220858365</v>
      </c>
      <c r="F14" s="27">
        <v>29.198552748722292</v>
      </c>
      <c r="G14" s="27">
        <v>18.892298025815428</v>
      </c>
      <c r="H14" s="28">
        <v>268.64449400286486</v>
      </c>
      <c r="I14" s="28"/>
      <c r="J14" s="29">
        <v>10344</v>
      </c>
      <c r="K14" s="30">
        <v>176036</v>
      </c>
      <c r="Q14" s="80">
        <f>C14*12</f>
        <v>45.654669932671467</v>
      </c>
    </row>
    <row r="15" spans="1:17" x14ac:dyDescent="0.25">
      <c r="A15" s="26" t="s">
        <v>84</v>
      </c>
      <c r="B15" s="27">
        <v>80.150584323965859</v>
      </c>
      <c r="C15" s="27">
        <v>6.1567306710761844</v>
      </c>
      <c r="D15" s="27">
        <v>60.410785199826663</v>
      </c>
      <c r="E15" s="27">
        <v>78.492125282834209</v>
      </c>
      <c r="F15" s="27">
        <v>69.498355531546125</v>
      </c>
      <c r="G15" s="27">
        <v>44.954449637470475</v>
      </c>
      <c r="H15" s="28">
        <v>339.66303064671951</v>
      </c>
      <c r="I15" s="28"/>
      <c r="J15" s="29">
        <v>2215</v>
      </c>
      <c r="K15" s="30">
        <v>39205</v>
      </c>
      <c r="L15" s="69"/>
      <c r="M15" s="69" t="s">
        <v>137</v>
      </c>
      <c r="N15" s="69" t="s">
        <v>138</v>
      </c>
      <c r="O15" s="69" t="s">
        <v>136</v>
      </c>
      <c r="P15" s="69"/>
      <c r="Q15" s="80">
        <f>C15*4</f>
        <v>24.626922684304738</v>
      </c>
    </row>
    <row r="16" spans="1:17" x14ac:dyDescent="0.25">
      <c r="A16" s="26" t="s">
        <v>85</v>
      </c>
      <c r="B16" s="27">
        <v>84.691720343559666</v>
      </c>
      <c r="C16" s="27">
        <v>5.7723819540068737</v>
      </c>
      <c r="D16" s="27">
        <v>107.17253004048648</v>
      </c>
      <c r="E16" s="27">
        <v>59.909473750435019</v>
      </c>
      <c r="F16" s="27">
        <v>52.389427605323263</v>
      </c>
      <c r="G16" s="27">
        <v>55.75285536143501</v>
      </c>
      <c r="H16" s="28">
        <v>365.68838905524632</v>
      </c>
      <c r="I16" s="28"/>
      <c r="J16" s="29">
        <v>2018</v>
      </c>
      <c r="K16" s="30">
        <v>38090</v>
      </c>
      <c r="L16" s="69" t="s">
        <v>196</v>
      </c>
      <c r="M16" s="71">
        <f>((J16/P16)*C16)+((J17/P16)*C17)+((J18/P16)*C18)+((J19/P16)*C19)+((J20/P16)*C20)+((J21/P16)*C21)</f>
        <v>8.0053717539227396</v>
      </c>
      <c r="N16" s="71">
        <f>((J16/P16)*D16)+((J17/P16)*D17)+((J18/P16)*D18)+((J19/P16)*D19)+((J20/P16)*D20)+((J21/P16)*D21)</f>
        <v>191.18808400617249</v>
      </c>
      <c r="O16" s="71">
        <f>((J16/P16)*B16)+((J17/P16)*B17)+((J18/P16)*B18)+((J19/P16)*B19)+((J20/P16)*B20)+((J21/P16)*B21)</f>
        <v>72.024650435324361</v>
      </c>
      <c r="P16" s="2">
        <f>SUM(J16:J21)</f>
        <v>17883</v>
      </c>
      <c r="Q16" s="80">
        <f t="shared" ref="Q16:Q28" si="0">C16*5</f>
        <v>28.861909770034369</v>
      </c>
    </row>
    <row r="17" spans="1:17" x14ac:dyDescent="0.25">
      <c r="A17" s="26" t="s">
        <v>86</v>
      </c>
      <c r="B17" s="27">
        <v>73.206713316080794</v>
      </c>
      <c r="C17" s="27">
        <v>8.3063232773509394</v>
      </c>
      <c r="D17" s="27">
        <v>146.54617304605833</v>
      </c>
      <c r="E17" s="27">
        <v>59.429529217023706</v>
      </c>
      <c r="F17" s="27">
        <v>43.596949178110918</v>
      </c>
      <c r="G17" s="27">
        <v>54.136875053467762</v>
      </c>
      <c r="H17" s="28">
        <v>385.22256308809244</v>
      </c>
      <c r="I17" s="28"/>
      <c r="J17" s="29">
        <v>2675</v>
      </c>
      <c r="K17" s="30">
        <v>53629</v>
      </c>
      <c r="L17" s="69" t="s">
        <v>197</v>
      </c>
      <c r="M17" s="71">
        <f>((J22/P17)*C22)+((J23/P17)*C23)+((J24/P17)*C24)+((J25/P17)*C25)</f>
        <v>6.1625694610727839</v>
      </c>
      <c r="N17" s="71">
        <f>((J22/P17)*D22)+((J23/P17)*D23)+((J24/P17)*D24)+((J25/P17)*D25)</f>
        <v>190.45141119203163</v>
      </c>
      <c r="O17" s="71">
        <f>((J22/P17)*B22)+((J23/P17)*B23)+((J24/P17)*B24)+((J25/P17)*B25)</f>
        <v>65.881833913564932</v>
      </c>
      <c r="P17" s="2">
        <f>SUM(J22:J25)</f>
        <v>12291</v>
      </c>
      <c r="Q17" s="80">
        <f t="shared" si="0"/>
        <v>41.531616386754699</v>
      </c>
    </row>
    <row r="18" spans="1:17" x14ac:dyDescent="0.25">
      <c r="A18" s="26" t="s">
        <v>87</v>
      </c>
      <c r="B18" s="27">
        <v>78.860709382413646</v>
      </c>
      <c r="C18" s="27">
        <v>8.9067226262008763</v>
      </c>
      <c r="D18" s="27">
        <v>180.3064293460375</v>
      </c>
      <c r="E18" s="27">
        <v>53.371212638418264</v>
      </c>
      <c r="F18" s="27">
        <v>32.430089111874771</v>
      </c>
      <c r="G18" s="27">
        <v>57.171183580209721</v>
      </c>
      <c r="H18" s="28">
        <v>411.04634668515484</v>
      </c>
      <c r="I18" s="28"/>
      <c r="J18" s="29">
        <v>2880</v>
      </c>
      <c r="K18" s="30">
        <v>63202</v>
      </c>
      <c r="L18" s="69" t="s">
        <v>198</v>
      </c>
      <c r="M18" s="71">
        <f>((J26/P18)*C26)+((J27/P18)*C27)+((J28/P18)*C28)+((J29/P18)*C29)</f>
        <v>1.6037772413982287</v>
      </c>
      <c r="N18" s="71">
        <f>((J26/P18)*D26)+((J27/P18)*D27)+((J28/P18)*D28)+((J29/P18)*D29)</f>
        <v>89.616197647927564</v>
      </c>
      <c r="O18" s="71">
        <f>((J26/P18)*B26)+((J27/P18)*B27)+((J28/P18)*B28)+((J29/P18)*B29)</f>
        <v>47.234023618059268</v>
      </c>
      <c r="P18" s="2">
        <f>SUM(J26:J29)</f>
        <v>6220</v>
      </c>
      <c r="Q18" s="80">
        <f t="shared" si="0"/>
        <v>44.53361313100438</v>
      </c>
    </row>
    <row r="19" spans="1:17" x14ac:dyDescent="0.25">
      <c r="A19" s="26" t="s">
        <v>88</v>
      </c>
      <c r="B19" s="27">
        <v>73.490340242149301</v>
      </c>
      <c r="C19" s="27">
        <v>8.3639101851763673</v>
      </c>
      <c r="D19" s="27">
        <v>207.28646020356746</v>
      </c>
      <c r="E19" s="27">
        <v>46.083578839083067</v>
      </c>
      <c r="F19" s="27">
        <v>26.907146737545684</v>
      </c>
      <c r="G19" s="27">
        <v>44.866828761523095</v>
      </c>
      <c r="H19" s="28">
        <v>406.99826496904501</v>
      </c>
      <c r="I19" s="28"/>
      <c r="J19" s="29">
        <v>3236</v>
      </c>
      <c r="K19" s="30">
        <v>74510</v>
      </c>
      <c r="L19" s="69"/>
      <c r="M19" s="71"/>
      <c r="N19" s="71"/>
      <c r="O19" s="71"/>
      <c r="P19" s="2"/>
      <c r="Q19" s="80">
        <f t="shared" si="0"/>
        <v>41.819550925881835</v>
      </c>
    </row>
    <row r="20" spans="1:17" x14ac:dyDescent="0.25">
      <c r="A20" s="26" t="s">
        <v>89</v>
      </c>
      <c r="B20" s="27">
        <v>66.176951239023211</v>
      </c>
      <c r="C20" s="27">
        <v>8.103920222537484</v>
      </c>
      <c r="D20" s="27">
        <v>228.47151077350372</v>
      </c>
      <c r="E20" s="27">
        <v>48.696527572313478</v>
      </c>
      <c r="F20" s="27">
        <v>22.962605606630799</v>
      </c>
      <c r="G20" s="27">
        <v>36.071529964159652</v>
      </c>
      <c r="H20" s="28">
        <v>410.48304537816836</v>
      </c>
      <c r="I20" s="28"/>
      <c r="J20" s="29">
        <v>3577</v>
      </c>
      <c r="K20" s="30">
        <v>81614</v>
      </c>
      <c r="Q20" s="80">
        <f t="shared" si="0"/>
        <v>40.519601112687418</v>
      </c>
    </row>
    <row r="21" spans="1:17" x14ac:dyDescent="0.25">
      <c r="A21" s="26" t="s">
        <v>90</v>
      </c>
      <c r="B21" s="27">
        <v>62.805958059523498</v>
      </c>
      <c r="C21" s="27">
        <v>7.8888431131240742</v>
      </c>
      <c r="D21" s="27">
        <v>229.74756419511579</v>
      </c>
      <c r="E21" s="27">
        <v>53.272634056520694</v>
      </c>
      <c r="F21" s="27">
        <v>25.312362136937804</v>
      </c>
      <c r="G21" s="27">
        <v>34.245316161076971</v>
      </c>
      <c r="H21" s="28">
        <v>413.27267772229885</v>
      </c>
      <c r="I21" s="28"/>
      <c r="J21" s="29">
        <v>3497</v>
      </c>
      <c r="K21" s="30">
        <v>78150</v>
      </c>
      <c r="Q21" s="80">
        <f t="shared" si="0"/>
        <v>39.444215565620368</v>
      </c>
    </row>
    <row r="22" spans="1:17" x14ac:dyDescent="0.25">
      <c r="A22" s="26" t="s">
        <v>91</v>
      </c>
      <c r="B22" s="27">
        <v>67.81662378716085</v>
      </c>
      <c r="C22" s="27">
        <v>8.005748956029608</v>
      </c>
      <c r="D22" s="27">
        <v>221.26011800732917</v>
      </c>
      <c r="E22" s="27">
        <v>54.981559403427795</v>
      </c>
      <c r="F22" s="27">
        <v>22.998181564056814</v>
      </c>
      <c r="G22" s="27">
        <v>34.048578609566107</v>
      </c>
      <c r="H22" s="28">
        <v>409.11081032757039</v>
      </c>
      <c r="I22" s="28"/>
      <c r="J22" s="29">
        <v>3209</v>
      </c>
      <c r="K22" s="30">
        <v>68224</v>
      </c>
      <c r="Q22" s="80">
        <f t="shared" si="0"/>
        <v>40.028744780148038</v>
      </c>
    </row>
    <row r="23" spans="1:17" x14ac:dyDescent="0.25">
      <c r="A23" s="26" t="s">
        <v>92</v>
      </c>
      <c r="B23" s="27">
        <v>66.251264615608378</v>
      </c>
      <c r="C23" s="27">
        <v>7.3719683633697946</v>
      </c>
      <c r="D23" s="27">
        <v>205.71436323392103</v>
      </c>
      <c r="E23" s="27">
        <v>57.209450344897256</v>
      </c>
      <c r="F23" s="27">
        <v>19.988853969433162</v>
      </c>
      <c r="G23" s="27">
        <v>30.331858072398788</v>
      </c>
      <c r="H23" s="28">
        <v>386.86775859962842</v>
      </c>
      <c r="I23" s="28"/>
      <c r="J23" s="29">
        <v>2863</v>
      </c>
      <c r="K23" s="30">
        <v>57948</v>
      </c>
      <c r="Q23" s="80">
        <f t="shared" si="0"/>
        <v>36.85984181684897</v>
      </c>
    </row>
    <row r="24" spans="1:17" x14ac:dyDescent="0.25">
      <c r="A24" s="26" t="s">
        <v>93</v>
      </c>
      <c r="B24" s="27">
        <v>65.17748727533673</v>
      </c>
      <c r="C24" s="27">
        <v>5.4659496618519823</v>
      </c>
      <c r="D24" s="27">
        <v>180.09560110317014</v>
      </c>
      <c r="E24" s="27">
        <v>63.723079266377873</v>
      </c>
      <c r="F24" s="27">
        <v>30.103917701097295</v>
      </c>
      <c r="G24" s="27">
        <v>28.82064446566109</v>
      </c>
      <c r="H24" s="28">
        <v>373.38667947349512</v>
      </c>
      <c r="I24" s="28"/>
      <c r="J24" s="29">
        <v>3363</v>
      </c>
      <c r="K24" s="30">
        <v>66983</v>
      </c>
      <c r="Q24" s="80">
        <f t="shared" si="0"/>
        <v>27.329748309259912</v>
      </c>
    </row>
    <row r="25" spans="1:17" x14ac:dyDescent="0.25">
      <c r="A25" s="26" t="s">
        <v>94</v>
      </c>
      <c r="B25" s="27">
        <v>64.16695188976999</v>
      </c>
      <c r="C25" s="27">
        <v>3.6994953462922386</v>
      </c>
      <c r="D25" s="27">
        <v>152.72858817474238</v>
      </c>
      <c r="E25" s="27">
        <v>65.680754289214562</v>
      </c>
      <c r="F25" s="27">
        <v>33.686394520841539</v>
      </c>
      <c r="G25" s="27">
        <v>23.37468394476176</v>
      </c>
      <c r="H25" s="28">
        <v>343.33686816562249</v>
      </c>
      <c r="I25" s="28"/>
      <c r="J25" s="29">
        <v>2856</v>
      </c>
      <c r="K25" s="30">
        <v>53481</v>
      </c>
      <c r="Q25" s="80">
        <f t="shared" si="0"/>
        <v>18.497476731461195</v>
      </c>
    </row>
    <row r="26" spans="1:17" x14ac:dyDescent="0.25">
      <c r="A26" s="50" t="s">
        <v>95</v>
      </c>
      <c r="B26" s="27">
        <v>61.720096564580992</v>
      </c>
      <c r="C26" s="27">
        <v>2.4381486243554531</v>
      </c>
      <c r="D26" s="27">
        <v>116.48500283209387</v>
      </c>
      <c r="E26" s="27">
        <v>65.626612615058036</v>
      </c>
      <c r="F26" s="27">
        <v>37.279209576457816</v>
      </c>
      <c r="G26" s="27">
        <v>22.665567456544171</v>
      </c>
      <c r="H26" s="28">
        <v>306.21463766909039</v>
      </c>
      <c r="I26" s="28"/>
      <c r="J26" s="29">
        <v>2265</v>
      </c>
      <c r="K26" s="30">
        <v>39058</v>
      </c>
      <c r="Q26" s="80">
        <f t="shared" si="0"/>
        <v>12.190743121777265</v>
      </c>
    </row>
    <row r="27" spans="1:17" x14ac:dyDescent="0.25">
      <c r="A27" s="50" t="s">
        <v>96</v>
      </c>
      <c r="B27" s="27">
        <v>49.018608816274437</v>
      </c>
      <c r="C27" s="27">
        <v>1.4849299886953573</v>
      </c>
      <c r="D27" s="27">
        <v>97.888682549044475</v>
      </c>
      <c r="E27" s="27">
        <v>59.372386654008373</v>
      </c>
      <c r="F27" s="27">
        <v>36.360999060755496</v>
      </c>
      <c r="G27" s="27">
        <v>18.136320613145003</v>
      </c>
      <c r="H27" s="28">
        <v>262.26192768192317</v>
      </c>
      <c r="I27" s="28"/>
      <c r="J27" s="29">
        <v>1811</v>
      </c>
      <c r="K27" s="30">
        <v>26841</v>
      </c>
      <c r="Q27" s="80">
        <f t="shared" si="0"/>
        <v>7.424649943476787</v>
      </c>
    </row>
    <row r="28" spans="1:17" x14ac:dyDescent="0.25">
      <c r="A28" s="50" t="s">
        <v>97</v>
      </c>
      <c r="B28" s="27">
        <v>31.890914347311686</v>
      </c>
      <c r="C28" s="27">
        <v>0.54967040146563806</v>
      </c>
      <c r="D28" s="27">
        <v>67.866981548672058</v>
      </c>
      <c r="E28" s="27">
        <v>55.380887201805919</v>
      </c>
      <c r="F28" s="27">
        <v>30.963495505812748</v>
      </c>
      <c r="G28" s="27">
        <v>19.004894302807131</v>
      </c>
      <c r="H28" s="28">
        <v>205.65684330787519</v>
      </c>
      <c r="I28" s="28"/>
      <c r="J28" s="29">
        <v>1248</v>
      </c>
      <c r="K28" s="30">
        <v>14842</v>
      </c>
      <c r="Q28" s="80">
        <f t="shared" si="0"/>
        <v>2.7483520073281902</v>
      </c>
    </row>
    <row r="29" spans="1:17" x14ac:dyDescent="0.25">
      <c r="A29" s="50" t="s">
        <v>98</v>
      </c>
      <c r="B29" s="27">
        <v>28.378400127047637</v>
      </c>
      <c r="C29" s="27">
        <v>1.2030032776511967</v>
      </c>
      <c r="D29" s="27">
        <v>35.267657239235</v>
      </c>
      <c r="E29" s="27">
        <v>43.536459439910132</v>
      </c>
      <c r="F29" s="27">
        <v>26.207742360566673</v>
      </c>
      <c r="G29" s="27">
        <v>16.016965562903607</v>
      </c>
      <c r="H29" s="28">
        <v>150.61022800731425</v>
      </c>
      <c r="I29" s="28"/>
      <c r="J29" s="29">
        <v>896</v>
      </c>
      <c r="K29" s="30">
        <v>7969</v>
      </c>
      <c r="Q29" s="80">
        <f>C29*1</f>
        <v>1.2030032776511967</v>
      </c>
    </row>
    <row r="30" spans="1:17" x14ac:dyDescent="0.25">
      <c r="A30" s="50"/>
      <c r="B30" s="27"/>
      <c r="C30" s="27"/>
      <c r="D30" s="27"/>
      <c r="E30" s="27"/>
      <c r="F30" s="27"/>
      <c r="G30" s="27"/>
      <c r="H30" s="28"/>
      <c r="I30" s="28"/>
      <c r="Q30" s="80">
        <f>SUM(Q14:Q29)</f>
        <v>453.27465949691083</v>
      </c>
    </row>
    <row r="31" spans="1:17" x14ac:dyDescent="0.25">
      <c r="A31" s="51" t="s">
        <v>8</v>
      </c>
      <c r="B31" s="28">
        <v>69.757449700603942</v>
      </c>
      <c r="C31" s="28">
        <v>5.9354855574731182</v>
      </c>
      <c r="D31" s="28">
        <v>133.10741732570744</v>
      </c>
      <c r="E31" s="28">
        <v>74.018666416468022</v>
      </c>
      <c r="F31" s="28">
        <v>32.573183890492786</v>
      </c>
      <c r="G31" s="28">
        <v>33.810529331211896</v>
      </c>
      <c r="H31" s="28">
        <v>349.20273222195721</v>
      </c>
      <c r="I31" s="28"/>
      <c r="J31" s="33">
        <v>48953</v>
      </c>
      <c r="K31" s="34">
        <v>939782</v>
      </c>
    </row>
    <row r="32" spans="1:17" x14ac:dyDescent="0.25">
      <c r="A32" s="52"/>
      <c r="B32" s="24">
        <f>C31*3</f>
        <v>17.806456672419355</v>
      </c>
      <c r="C32" s="24">
        <f>D31*3</f>
        <v>399.32225197712233</v>
      </c>
      <c r="D32" s="24">
        <f>B31*3</f>
        <v>209.27234910181181</v>
      </c>
      <c r="E32" s="24"/>
      <c r="F32" s="24"/>
      <c r="G32" s="24"/>
      <c r="H32" s="24"/>
      <c r="I32" s="24"/>
    </row>
    <row r="33" spans="1:17" x14ac:dyDescent="0.25">
      <c r="A33" s="36"/>
      <c r="B33" s="37"/>
      <c r="C33" s="37"/>
      <c r="D33" s="37"/>
      <c r="E33" s="37"/>
      <c r="F33" s="37"/>
      <c r="G33" s="37"/>
      <c r="H33" s="27"/>
      <c r="I33" s="27"/>
    </row>
    <row r="34" spans="1:17" x14ac:dyDescent="0.25">
      <c r="A34" s="23" t="s">
        <v>99</v>
      </c>
      <c r="B34" s="24"/>
      <c r="C34" s="24"/>
      <c r="D34" s="24"/>
      <c r="E34" s="24"/>
      <c r="F34" s="24"/>
      <c r="G34" s="24"/>
      <c r="H34" s="27"/>
      <c r="I34" s="27"/>
    </row>
    <row r="35" spans="1:17" x14ac:dyDescent="0.25">
      <c r="A35" s="25"/>
      <c r="B35" s="24"/>
      <c r="C35" s="24"/>
      <c r="D35" s="24"/>
      <c r="E35" s="24"/>
      <c r="F35" s="24"/>
      <c r="G35" s="24"/>
      <c r="H35" s="27"/>
      <c r="I35" s="27"/>
    </row>
    <row r="36" spans="1:17" x14ac:dyDescent="0.25">
      <c r="A36" s="26" t="s">
        <v>83</v>
      </c>
      <c r="B36" s="24">
        <v>77.461760654992801</v>
      </c>
      <c r="C36" s="24">
        <v>5.527129247635683</v>
      </c>
      <c r="D36" s="24">
        <v>7.2153051171183716E-2</v>
      </c>
      <c r="E36" s="24">
        <v>136.32033686690545</v>
      </c>
      <c r="F36" s="24">
        <v>28.749132626929054</v>
      </c>
      <c r="G36" s="24">
        <v>19.417705805980258</v>
      </c>
      <c r="H36" s="38">
        <v>267.54821825361444</v>
      </c>
      <c r="I36" s="24"/>
      <c r="J36" s="29">
        <v>5291</v>
      </c>
      <c r="K36" s="30">
        <v>87535</v>
      </c>
      <c r="Q36" s="80">
        <f>C36*12</f>
        <v>66.325550971628189</v>
      </c>
    </row>
    <row r="37" spans="1:17" x14ac:dyDescent="0.25">
      <c r="A37" s="26" t="s">
        <v>84</v>
      </c>
      <c r="B37" s="24">
        <v>76.199100705747213</v>
      </c>
      <c r="C37" s="24">
        <v>9.6241560371970269</v>
      </c>
      <c r="D37" s="24">
        <v>60.476018671340206</v>
      </c>
      <c r="E37" s="24">
        <v>70.033043319660635</v>
      </c>
      <c r="F37" s="24">
        <v>61.165321408915105</v>
      </c>
      <c r="G37" s="24">
        <v>44.410640011124897</v>
      </c>
      <c r="H37" s="38">
        <v>321.90828015398506</v>
      </c>
      <c r="I37" s="24"/>
      <c r="J37" s="29">
        <v>1151</v>
      </c>
      <c r="K37" s="30">
        <v>19030</v>
      </c>
      <c r="L37" s="69"/>
      <c r="M37" s="69" t="s">
        <v>137</v>
      </c>
      <c r="N37" s="69" t="s">
        <v>138</v>
      </c>
      <c r="O37" s="69" t="s">
        <v>136</v>
      </c>
      <c r="P37" s="69"/>
      <c r="Q37" s="80">
        <f>C37*4</f>
        <v>38.496624148788108</v>
      </c>
    </row>
    <row r="38" spans="1:17" x14ac:dyDescent="0.25">
      <c r="A38" s="26" t="s">
        <v>85</v>
      </c>
      <c r="B38" s="24">
        <v>84.28861604559188</v>
      </c>
      <c r="C38" s="24">
        <v>8.2699420140473059</v>
      </c>
      <c r="D38" s="24">
        <v>106.09741644372552</v>
      </c>
      <c r="E38" s="24">
        <v>47.584279906439377</v>
      </c>
      <c r="F38" s="24">
        <v>50.242105356101845</v>
      </c>
      <c r="G38" s="24">
        <v>61.0090111497923</v>
      </c>
      <c r="H38" s="38">
        <v>357.49137091569821</v>
      </c>
      <c r="I38" s="24"/>
      <c r="J38" s="29">
        <v>943</v>
      </c>
      <c r="K38" s="30">
        <v>16854</v>
      </c>
      <c r="L38" s="69" t="s">
        <v>196</v>
      </c>
      <c r="M38" s="71">
        <f>((J38/P38)*C38)+((J39/P38)*C39)+((J40/P38)*C40)+((J41/P38)*C41)+((J42/P38)*C42)+((J43/P38)*C43)</f>
        <v>11.711192940710676</v>
      </c>
      <c r="N38" s="71">
        <f>((J38/P38)*D38)+((J39/P38)*D39)+((J40/P38)*D40)+((J41/P38)*D41)+((J42/P38)*D42)+((J43/P38)*D43)</f>
        <v>216.29422756018869</v>
      </c>
      <c r="O38" s="71">
        <f>((J38/P38)*B38)+((J39/P38)*B39)+((J40/P38)*B40)+((J41/P38)*B41)+((J42/P38)*B42)+((J43/P38)*B43)</f>
        <v>66.21592400397212</v>
      </c>
      <c r="P38" s="2">
        <f>SUM(J38:J43)</f>
        <v>8450</v>
      </c>
      <c r="Q38" s="80">
        <f t="shared" ref="Q38:Q50" si="1">C38*5</f>
        <v>41.349710070236526</v>
      </c>
    </row>
    <row r="39" spans="1:17" x14ac:dyDescent="0.25">
      <c r="A39" s="26" t="s">
        <v>86</v>
      </c>
      <c r="B39" s="24">
        <v>68.017840797751887</v>
      </c>
      <c r="C39" s="24">
        <v>11.766604483406461</v>
      </c>
      <c r="D39" s="24">
        <v>161.66493175000809</v>
      </c>
      <c r="E39" s="24">
        <v>44.020436208929326</v>
      </c>
      <c r="F39" s="24">
        <v>42.343704528979316</v>
      </c>
      <c r="G39" s="24">
        <v>58.975729670199755</v>
      </c>
      <c r="H39" s="38">
        <v>386.7892474392749</v>
      </c>
      <c r="I39" s="24"/>
      <c r="J39" s="29">
        <v>1261</v>
      </c>
      <c r="K39" s="30">
        <v>23681</v>
      </c>
      <c r="L39" s="69" t="s">
        <v>197</v>
      </c>
      <c r="M39" s="71">
        <f>((J44/P39)*C44)+((J45/P39)*C45)+((J46/P39)*C46)+((J47/P39)*C47)</f>
        <v>9.1251372357263065</v>
      </c>
      <c r="N39" s="71">
        <f>((J44/P39)*D44)+((J45/P39)*D45)+((J46/P39)*D46)+((J47/P39)*D47)</f>
        <v>249.67033301686661</v>
      </c>
      <c r="O39" s="71">
        <f>((J44/P39)*B44)+((J45/P39)*B45)+((J46/P39)*B46)+((J47/P39)*B47)</f>
        <v>63.27461977011798</v>
      </c>
      <c r="P39" s="2">
        <f>SUM(J44:J47)</f>
        <v>5966</v>
      </c>
      <c r="Q39" s="80">
        <f t="shared" si="1"/>
        <v>58.833022417032304</v>
      </c>
    </row>
    <row r="40" spans="1:17" x14ac:dyDescent="0.25">
      <c r="A40" s="26" t="s">
        <v>87</v>
      </c>
      <c r="B40" s="24">
        <v>70.846195477128177</v>
      </c>
      <c r="C40" s="24">
        <v>12.109792970176374</v>
      </c>
      <c r="D40" s="24">
        <v>202.74515047524261</v>
      </c>
      <c r="E40" s="24">
        <v>37.24685479432771</v>
      </c>
      <c r="F40" s="24">
        <v>34.248896560522859</v>
      </c>
      <c r="G40" s="24">
        <v>70.742766446050339</v>
      </c>
      <c r="H40" s="38">
        <v>427.93965672344802</v>
      </c>
      <c r="I40" s="24"/>
      <c r="J40" s="29">
        <v>1349</v>
      </c>
      <c r="K40" s="30">
        <v>27760</v>
      </c>
      <c r="L40" s="69" t="s">
        <v>198</v>
      </c>
      <c r="M40" s="71">
        <f>((J48/P40)*C48)+((J49/P40)*C49)+((J50/P40)*C50)+((J51/P40)*C51)</f>
        <v>3.1443837433865274</v>
      </c>
      <c r="N40" s="71">
        <f>((J48/P40)*D48)+((J49/P40)*D49)+((J50/P40)*D50)+((J51/P40)*D51)</f>
        <v>145.39950817022608</v>
      </c>
      <c r="O40" s="71">
        <f>((J48/P40)*B48)+((J49/P40)*B49)+((J50/P40)*B50)+((J51/P40)*B51)</f>
        <v>54.036251069958489</v>
      </c>
      <c r="P40" s="2">
        <f>SUM(J48:J51)</f>
        <v>2858</v>
      </c>
      <c r="Q40" s="80">
        <f t="shared" si="1"/>
        <v>60.548964850881866</v>
      </c>
    </row>
    <row r="41" spans="1:17" x14ac:dyDescent="0.25">
      <c r="A41" s="26" t="s">
        <v>88</v>
      </c>
      <c r="B41" s="24">
        <v>67.304276456452584</v>
      </c>
      <c r="C41" s="24">
        <v>12.909714493011611</v>
      </c>
      <c r="D41" s="24">
        <v>231.66683717282964</v>
      </c>
      <c r="E41" s="24">
        <v>29.96981068313567</v>
      </c>
      <c r="F41" s="24">
        <v>23.660495187206532</v>
      </c>
      <c r="G41" s="24">
        <v>59.5560651668454</v>
      </c>
      <c r="H41" s="38">
        <v>425.06719915948145</v>
      </c>
      <c r="I41" s="24"/>
      <c r="J41" s="29">
        <v>1505</v>
      </c>
      <c r="K41" s="30">
        <v>31416</v>
      </c>
      <c r="L41" s="69"/>
      <c r="M41" s="71"/>
      <c r="N41" s="71"/>
      <c r="O41" s="71"/>
      <c r="P41" s="2"/>
      <c r="Q41" s="80">
        <f t="shared" si="1"/>
        <v>64.548572465058058</v>
      </c>
    </row>
    <row r="42" spans="1:17" x14ac:dyDescent="0.25">
      <c r="A42" s="26" t="s">
        <v>89</v>
      </c>
      <c r="B42" s="24">
        <v>59.234141978042807</v>
      </c>
      <c r="C42" s="24">
        <v>11.572465423507673</v>
      </c>
      <c r="D42" s="24">
        <v>256.08777656966964</v>
      </c>
      <c r="E42" s="24">
        <v>30.106386517813398</v>
      </c>
      <c r="F42" s="24">
        <v>19.514954133754486</v>
      </c>
      <c r="G42" s="24">
        <v>43.2264036983766</v>
      </c>
      <c r="H42" s="38">
        <v>419.74212832116461</v>
      </c>
      <c r="I42" s="24"/>
      <c r="J42" s="29">
        <v>1727</v>
      </c>
      <c r="K42" s="30">
        <v>35661</v>
      </c>
      <c r="L42" s="69" t="s">
        <v>196</v>
      </c>
      <c r="M42" s="71">
        <f>M38*3</f>
        <v>35.13357882213203</v>
      </c>
      <c r="N42" s="71">
        <f t="shared" ref="N42:O42" si="2">N38*3</f>
        <v>648.88268268056606</v>
      </c>
      <c r="O42" s="71">
        <f t="shared" si="2"/>
        <v>198.64777201191635</v>
      </c>
      <c r="Q42" s="80">
        <f t="shared" si="1"/>
        <v>57.862327117538364</v>
      </c>
    </row>
    <row r="43" spans="1:17" x14ac:dyDescent="0.25">
      <c r="A43" s="26" t="s">
        <v>90</v>
      </c>
      <c r="B43" s="24">
        <v>57.121969186137648</v>
      </c>
      <c r="C43" s="24">
        <v>12.355830607228171</v>
      </c>
      <c r="D43" s="24">
        <v>275.8867820831054</v>
      </c>
      <c r="E43" s="24">
        <v>28.925019078365171</v>
      </c>
      <c r="F43" s="24">
        <v>20.160277434459761</v>
      </c>
      <c r="G43" s="24">
        <v>40.028036062347979</v>
      </c>
      <c r="H43" s="38">
        <v>434.4779144516441</v>
      </c>
      <c r="I43" s="24"/>
      <c r="J43" s="29">
        <v>1665</v>
      </c>
      <c r="K43" s="30">
        <v>35523</v>
      </c>
      <c r="L43" s="69" t="s">
        <v>197</v>
      </c>
      <c r="M43" s="71">
        <f t="shared" ref="M43:O43" si="3">M39*3</f>
        <v>27.37541170717892</v>
      </c>
      <c r="N43" s="71">
        <f t="shared" si="3"/>
        <v>749.01099905059982</v>
      </c>
      <c r="O43" s="71">
        <f t="shared" si="3"/>
        <v>189.82385931035395</v>
      </c>
      <c r="Q43" s="80">
        <f t="shared" si="1"/>
        <v>61.779153036140855</v>
      </c>
    </row>
    <row r="44" spans="1:17" x14ac:dyDescent="0.25">
      <c r="A44" s="26" t="s">
        <v>91</v>
      </c>
      <c r="B44" s="24">
        <v>61.087763882512768</v>
      </c>
      <c r="C44" s="24">
        <v>11.96946757111332</v>
      </c>
      <c r="D44" s="24">
        <v>269.81253972951242</v>
      </c>
      <c r="E44" s="24">
        <v>28.942795728679325</v>
      </c>
      <c r="F44" s="24">
        <v>20.310371033297596</v>
      </c>
      <c r="G44" s="24">
        <v>41.485533509521453</v>
      </c>
      <c r="H44" s="38">
        <v>433.60847145463686</v>
      </c>
      <c r="I44" s="24"/>
      <c r="J44" s="29">
        <v>1574</v>
      </c>
      <c r="K44" s="30">
        <v>33577</v>
      </c>
      <c r="L44" s="69" t="s">
        <v>198</v>
      </c>
      <c r="M44" s="71">
        <f t="shared" ref="M44:O44" si="4">M40*3</f>
        <v>9.4331512301595826</v>
      </c>
      <c r="N44" s="71">
        <f t="shared" si="4"/>
        <v>436.19852451067823</v>
      </c>
      <c r="O44" s="71">
        <f t="shared" si="4"/>
        <v>162.10875320987546</v>
      </c>
      <c r="Q44" s="80">
        <f t="shared" si="1"/>
        <v>59.8473378555666</v>
      </c>
    </row>
    <row r="45" spans="1:17" x14ac:dyDescent="0.25">
      <c r="A45" s="26" t="s">
        <v>92</v>
      </c>
      <c r="B45" s="24">
        <v>61.819358671729056</v>
      </c>
      <c r="C45" s="24">
        <v>10.570926253568592</v>
      </c>
      <c r="D45" s="24">
        <v>262.12594900069456</v>
      </c>
      <c r="E45" s="24">
        <v>25.344067121415605</v>
      </c>
      <c r="F45" s="24">
        <v>16.506442885228417</v>
      </c>
      <c r="G45" s="24">
        <v>35.099222448569861</v>
      </c>
      <c r="H45" s="38">
        <v>411.46596638120604</v>
      </c>
      <c r="I45" s="24"/>
      <c r="J45" s="29">
        <v>1399</v>
      </c>
      <c r="K45" s="30">
        <v>28371</v>
      </c>
      <c r="Q45" s="80">
        <f t="shared" si="1"/>
        <v>52.854631267842962</v>
      </c>
    </row>
    <row r="46" spans="1:17" x14ac:dyDescent="0.25">
      <c r="A46" s="26" t="s">
        <v>93</v>
      </c>
      <c r="B46" s="24">
        <v>66.302043109049151</v>
      </c>
      <c r="C46" s="24">
        <v>7.8177880463015814</v>
      </c>
      <c r="D46" s="24">
        <v>246.06547672833966</v>
      </c>
      <c r="E46" s="24">
        <v>27.726847345636816</v>
      </c>
      <c r="F46" s="24">
        <v>26.062945527787551</v>
      </c>
      <c r="G46" s="24">
        <v>30.361425129980621</v>
      </c>
      <c r="H46" s="38">
        <v>404.33652588709538</v>
      </c>
      <c r="I46" s="24"/>
      <c r="J46" s="29">
        <v>1619</v>
      </c>
      <c r="K46" s="30">
        <v>33890</v>
      </c>
      <c r="Q46" s="80">
        <f t="shared" si="1"/>
        <v>39.088940231507905</v>
      </c>
    </row>
    <row r="47" spans="1:17" x14ac:dyDescent="0.25">
      <c r="A47" s="26" t="s">
        <v>94</v>
      </c>
      <c r="B47" s="24">
        <v>63.694287206804376</v>
      </c>
      <c r="C47" s="24">
        <v>5.9351543782431317</v>
      </c>
      <c r="D47" s="24">
        <v>218.16161555256193</v>
      </c>
      <c r="E47" s="24">
        <v>27.466694646245195</v>
      </c>
      <c r="F47" s="24">
        <v>25.909512839415846</v>
      </c>
      <c r="G47" s="24">
        <v>25.84669714539891</v>
      </c>
      <c r="H47" s="38">
        <v>367.01396176866939</v>
      </c>
      <c r="I47" s="24"/>
      <c r="J47" s="29">
        <v>1374</v>
      </c>
      <c r="K47" s="30">
        <v>27213</v>
      </c>
      <c r="Q47" s="80">
        <f t="shared" si="1"/>
        <v>29.675771891215661</v>
      </c>
    </row>
    <row r="48" spans="1:17" x14ac:dyDescent="0.25">
      <c r="A48" s="50" t="s">
        <v>95</v>
      </c>
      <c r="B48" s="24">
        <v>66.540035664351478</v>
      </c>
      <c r="C48" s="24">
        <v>4.591590652198124</v>
      </c>
      <c r="D48" s="24">
        <v>179.2244617755712</v>
      </c>
      <c r="E48" s="24">
        <v>27.776516842622023</v>
      </c>
      <c r="F48" s="24">
        <v>31.553906665386265</v>
      </c>
      <c r="G48" s="24">
        <v>22.42779352759257</v>
      </c>
      <c r="H48" s="38">
        <v>332.11430512772165</v>
      </c>
      <c r="I48" s="24"/>
      <c r="J48" s="29">
        <v>1083</v>
      </c>
      <c r="K48" s="30">
        <v>20529</v>
      </c>
      <c r="Q48" s="80">
        <f t="shared" si="1"/>
        <v>22.957953260990621</v>
      </c>
    </row>
    <row r="49" spans="1:17" x14ac:dyDescent="0.25">
      <c r="A49" s="50" t="s">
        <v>96</v>
      </c>
      <c r="B49" s="24">
        <v>55.242771046049405</v>
      </c>
      <c r="C49" s="24">
        <v>2.9678200309526352</v>
      </c>
      <c r="D49" s="24">
        <v>157.97590307089425</v>
      </c>
      <c r="E49" s="24">
        <v>28.45339543837628</v>
      </c>
      <c r="F49" s="24">
        <v>27.015250603623308</v>
      </c>
      <c r="G49" s="24">
        <v>17.705003916246021</v>
      </c>
      <c r="H49" s="38">
        <v>289.36014410614189</v>
      </c>
      <c r="I49" s="24"/>
      <c r="J49" s="29">
        <v>826</v>
      </c>
      <c r="K49" s="30">
        <v>13726</v>
      </c>
      <c r="Q49" s="80">
        <f t="shared" si="1"/>
        <v>14.839100154763177</v>
      </c>
    </row>
    <row r="50" spans="1:17" x14ac:dyDescent="0.25">
      <c r="A50" s="50" t="s">
        <v>97</v>
      </c>
      <c r="B50" s="24">
        <v>40.465021939450914</v>
      </c>
      <c r="C50" s="24">
        <v>1.0608206324813774</v>
      </c>
      <c r="D50" s="24">
        <v>113.98748026692566</v>
      </c>
      <c r="E50" s="24">
        <v>36.362861326238331</v>
      </c>
      <c r="F50" s="24">
        <v>25.668524093693641</v>
      </c>
      <c r="G50" s="24">
        <v>14.511785000391125</v>
      </c>
      <c r="H50" s="38">
        <v>232.05649325918102</v>
      </c>
      <c r="I50" s="24"/>
      <c r="J50" s="29">
        <v>567</v>
      </c>
      <c r="K50" s="30">
        <v>7791</v>
      </c>
      <c r="Q50" s="80">
        <f t="shared" si="1"/>
        <v>5.3041031624068866</v>
      </c>
    </row>
    <row r="51" spans="1:17" x14ac:dyDescent="0.25">
      <c r="A51" s="50" t="s">
        <v>98</v>
      </c>
      <c r="B51" s="24">
        <v>36.121860234929954</v>
      </c>
      <c r="C51" s="24">
        <v>2.5158414085976721</v>
      </c>
      <c r="D51" s="24">
        <v>68.933782721615287</v>
      </c>
      <c r="E51" s="24">
        <v>33.052935622924544</v>
      </c>
      <c r="F51" s="24">
        <v>24.737951864856395</v>
      </c>
      <c r="G51" s="24">
        <v>11.846866160649155</v>
      </c>
      <c r="H51" s="38">
        <v>177.20923801357299</v>
      </c>
      <c r="I51" s="24"/>
      <c r="J51" s="29">
        <v>382</v>
      </c>
      <c r="K51" s="30">
        <v>4212</v>
      </c>
      <c r="Q51" s="80">
        <f>C51*1</f>
        <v>2.5158414085976721</v>
      </c>
    </row>
    <row r="52" spans="1:17" x14ac:dyDescent="0.25">
      <c r="A52" s="50"/>
      <c r="B52" s="24"/>
      <c r="C52" s="24"/>
      <c r="D52" s="24"/>
      <c r="E52" s="24"/>
      <c r="F52" s="24"/>
      <c r="G52" s="24"/>
      <c r="H52" s="38"/>
      <c r="I52" s="24"/>
      <c r="Q52" s="80">
        <f>SUM(Q36:Q51)</f>
        <v>676.82760431019562</v>
      </c>
    </row>
    <row r="53" spans="1:17" x14ac:dyDescent="0.25">
      <c r="A53" s="51" t="s">
        <v>8</v>
      </c>
      <c r="B53" s="38">
        <v>67.510631644679066</v>
      </c>
      <c r="C53" s="38">
        <v>8.8506818834500969</v>
      </c>
      <c r="D53" s="38">
        <v>160.90066016639241</v>
      </c>
      <c r="E53" s="38">
        <v>56.539194620646875</v>
      </c>
      <c r="F53" s="38">
        <v>29.599646485328226</v>
      </c>
      <c r="G53" s="38">
        <v>38.345438234625227</v>
      </c>
      <c r="H53" s="38">
        <v>361.74625303512192</v>
      </c>
      <c r="I53" s="38"/>
      <c r="J53" s="33">
        <v>23716</v>
      </c>
      <c r="K53" s="34">
        <v>446769</v>
      </c>
    </row>
    <row r="54" spans="1:17" x14ac:dyDescent="0.25">
      <c r="A54" s="39"/>
      <c r="B54" s="24">
        <f>C53*3</f>
        <v>26.552045650350291</v>
      </c>
      <c r="C54" s="24">
        <f>D53*3</f>
        <v>482.70198049917724</v>
      </c>
      <c r="D54" s="24">
        <f>B53*3</f>
        <v>202.53189493403721</v>
      </c>
      <c r="E54" s="37"/>
      <c r="F54" s="37"/>
      <c r="G54" s="37"/>
      <c r="H54" s="27"/>
      <c r="I54" s="27"/>
      <c r="J54" s="29"/>
      <c r="K54" s="30"/>
    </row>
    <row r="55" spans="1:17" x14ac:dyDescent="0.25">
      <c r="A55" s="36"/>
      <c r="B55" s="37"/>
      <c r="C55" s="37"/>
      <c r="D55" s="37"/>
      <c r="E55" s="37"/>
      <c r="F55" s="37"/>
      <c r="G55" s="37"/>
      <c r="H55" s="27"/>
      <c r="I55" s="27"/>
      <c r="J55" s="29"/>
      <c r="K55" s="30"/>
    </row>
    <row r="56" spans="1:17" x14ac:dyDescent="0.25">
      <c r="A56" s="23" t="s">
        <v>100</v>
      </c>
      <c r="B56" s="24"/>
      <c r="C56" s="24"/>
      <c r="D56" s="24"/>
      <c r="E56" s="24"/>
      <c r="F56" s="24"/>
      <c r="G56" s="24"/>
      <c r="H56" s="27"/>
      <c r="I56" s="27"/>
      <c r="J56" s="29"/>
      <c r="K56" s="30"/>
    </row>
    <row r="57" spans="1:17" x14ac:dyDescent="0.25">
      <c r="A57" s="25"/>
      <c r="B57" s="24"/>
      <c r="C57" s="24"/>
      <c r="D57" s="24"/>
      <c r="E57" s="24"/>
      <c r="F57" s="24"/>
      <c r="G57" s="24"/>
      <c r="H57" s="27"/>
      <c r="I57" s="27"/>
      <c r="J57" s="29"/>
      <c r="K57" s="30"/>
    </row>
    <row r="58" spans="1:17" x14ac:dyDescent="0.25">
      <c r="A58" s="26" t="s">
        <v>83</v>
      </c>
      <c r="B58" s="24">
        <v>79.402640607313785</v>
      </c>
      <c r="C58" s="24">
        <v>1.9880377103424949</v>
      </c>
      <c r="D58" s="24">
        <v>1.052043222434151E-2</v>
      </c>
      <c r="E58" s="24">
        <v>140.38864009929375</v>
      </c>
      <c r="F58" s="24">
        <v>29.672483081162351</v>
      </c>
      <c r="G58" s="24">
        <v>18.338235864720147</v>
      </c>
      <c r="H58" s="38">
        <v>269.80055779505687</v>
      </c>
      <c r="I58" s="38"/>
      <c r="J58" s="29">
        <v>5053</v>
      </c>
      <c r="K58" s="30">
        <v>88501</v>
      </c>
      <c r="Q58" s="80">
        <f>C58*12</f>
        <v>23.85645252410994</v>
      </c>
    </row>
    <row r="59" spans="1:17" x14ac:dyDescent="0.25">
      <c r="A59" s="26" t="s">
        <v>84</v>
      </c>
      <c r="B59" s="24">
        <v>84.311845615698161</v>
      </c>
      <c r="C59" s="24">
        <v>2.5052254765496418</v>
      </c>
      <c r="D59" s="24">
        <v>60.342088592131539</v>
      </c>
      <c r="E59" s="24">
        <v>87.400285796181052</v>
      </c>
      <c r="F59" s="24">
        <v>78.273776534766341</v>
      </c>
      <c r="G59" s="24">
        <v>45.527129209707745</v>
      </c>
      <c r="H59" s="38">
        <v>358.36035122503449</v>
      </c>
      <c r="I59" s="38"/>
      <c r="J59" s="29">
        <v>1064</v>
      </c>
      <c r="K59" s="30">
        <v>20175</v>
      </c>
      <c r="L59" s="69"/>
      <c r="M59" s="69" t="s">
        <v>137</v>
      </c>
      <c r="N59" s="69" t="s">
        <v>138</v>
      </c>
      <c r="O59" s="69" t="s">
        <v>136</v>
      </c>
      <c r="P59" s="69"/>
      <c r="Q59" s="80">
        <f>C59*4</f>
        <v>10.020901906198567</v>
      </c>
    </row>
    <row r="60" spans="1:17" x14ac:dyDescent="0.25">
      <c r="A60" s="26" t="s">
        <v>85</v>
      </c>
      <c r="B60" s="24">
        <v>85.099771719004266</v>
      </c>
      <c r="C60" s="24">
        <v>3.2441707121699817</v>
      </c>
      <c r="D60" s="24">
        <v>108.26083791546789</v>
      </c>
      <c r="E60" s="24">
        <v>72.385927923755219</v>
      </c>
      <c r="F60" s="24">
        <v>54.56310276020222</v>
      </c>
      <c r="G60" s="24">
        <v>50.432193662209983</v>
      </c>
      <c r="H60" s="38">
        <v>373.98600469280962</v>
      </c>
      <c r="I60" s="38"/>
      <c r="J60" s="29">
        <v>1075</v>
      </c>
      <c r="K60" s="30">
        <v>21236</v>
      </c>
      <c r="L60" s="69" t="s">
        <v>196</v>
      </c>
      <c r="M60" s="71">
        <f>((J60/P60)*C60)+((J61/P60)*C61)+((J62/P60)*C62)+((J63/P60)*C63)+((J64/P60)*C64)+((J65/P60)*C65)</f>
        <v>4.3811769553987121</v>
      </c>
      <c r="N60" s="71">
        <f>((J60/P60)*D60)+((J61/P60)*D61)+((J62/P60)*D62)+((J63/P60)*D63)+((J64/P60)*D64)+((J65/P60)*D65)</f>
        <v>166.95777007708512</v>
      </c>
      <c r="O60" s="71">
        <f>((J60/P60)*B60)+((J61/P60)*B61)+((J62/P60)*B62)+((J63/P60)*B63)+((J64/P60)*B64)+((J65/P60)*B65)</f>
        <v>77.696494154034994</v>
      </c>
      <c r="P60" s="2">
        <f>SUM(J60:J65)</f>
        <v>9433</v>
      </c>
      <c r="Q60" s="80">
        <f t="shared" ref="Q60:Q72" si="5">C60*5</f>
        <v>16.220853560849907</v>
      </c>
    </row>
    <row r="61" spans="1:17" x14ac:dyDescent="0.25">
      <c r="A61" s="26" t="s">
        <v>86</v>
      </c>
      <c r="B61" s="24">
        <v>78.401796617700612</v>
      </c>
      <c r="C61" s="24">
        <v>4.8419003128265716</v>
      </c>
      <c r="D61" s="24">
        <v>131.40931805363624</v>
      </c>
      <c r="E61" s="24">
        <v>74.857066027127999</v>
      </c>
      <c r="F61" s="24">
        <v>44.851693889327073</v>
      </c>
      <c r="G61" s="24">
        <v>49.292228604831109</v>
      </c>
      <c r="H61" s="38">
        <v>383.65400350544957</v>
      </c>
      <c r="I61" s="38"/>
      <c r="J61" s="29">
        <v>1414</v>
      </c>
      <c r="K61" s="30">
        <v>29948</v>
      </c>
      <c r="L61" s="69" t="s">
        <v>197</v>
      </c>
      <c r="M61" s="71">
        <f>((J66/P61)*C66)+((J67/P61)*C67)+((J68/P61)*C68)+((J69/P61)*C69)</f>
        <v>3.302290776766946</v>
      </c>
      <c r="N61" s="71">
        <f>((J66/P61)*D66)+((J67/P61)*D67)+((J68/P61)*D68)+((J69/P61)*D69)</f>
        <v>132.97747913618349</v>
      </c>
      <c r="O61" s="71">
        <f>((J66/P61)*B66)+((J67/P61)*B67)+((J68/P61)*B68)+((J69/P61)*B69)</f>
        <v>68.371552099407111</v>
      </c>
      <c r="P61" s="2">
        <f>SUM(J66:J69)</f>
        <v>6325</v>
      </c>
      <c r="Q61" s="80">
        <f t="shared" si="5"/>
        <v>24.209501564132857</v>
      </c>
    </row>
    <row r="62" spans="1:17" x14ac:dyDescent="0.25">
      <c r="A62" s="26" t="s">
        <v>87</v>
      </c>
      <c r="B62" s="24">
        <v>86.911646694262714</v>
      </c>
      <c r="C62" s="24">
        <v>5.6890953502927202</v>
      </c>
      <c r="D62" s="24">
        <v>157.76573139426637</v>
      </c>
      <c r="E62" s="24">
        <v>69.56885054019935</v>
      </c>
      <c r="F62" s="24">
        <v>30.603015764140704</v>
      </c>
      <c r="G62" s="24">
        <v>43.53792220382168</v>
      </c>
      <c r="H62" s="38">
        <v>394.07626194698355</v>
      </c>
      <c r="I62" s="38"/>
      <c r="J62" s="29">
        <v>1531</v>
      </c>
      <c r="K62" s="30">
        <v>35442</v>
      </c>
      <c r="L62" s="69" t="s">
        <v>198</v>
      </c>
      <c r="M62" s="71">
        <f>((J70/P62)*C70)+((J71/P62)*C71)+((J72/P62)*C72)+((J73/P62)*C73)</f>
        <v>0.40504617673814253</v>
      </c>
      <c r="N62" s="71">
        <f>((J70/P62)*D70)+((J71/P62)*D71)+((J72/P62)*D72)+((J73/P62)*D73)</f>
        <v>46.118158678029111</v>
      </c>
      <c r="O62" s="71">
        <f>((J70/P62)*B70)+((J71/P62)*B71)+((J72/P62)*B72)+((J73/P62)*B73)</f>
        <v>41.914825441909116</v>
      </c>
      <c r="P62" s="2">
        <f>SUM(J70:J73)</f>
        <v>3362</v>
      </c>
      <c r="Q62" s="80">
        <f t="shared" si="5"/>
        <v>28.445476751463602</v>
      </c>
    </row>
    <row r="63" spans="1:17" x14ac:dyDescent="0.25">
      <c r="A63" s="26" t="s">
        <v>88</v>
      </c>
      <c r="B63" s="24">
        <v>79.402672108837862</v>
      </c>
      <c r="C63" s="24">
        <v>4.019256686599495</v>
      </c>
      <c r="D63" s="24">
        <v>183.98490938371489</v>
      </c>
      <c r="E63" s="24">
        <v>61.484316410061673</v>
      </c>
      <c r="F63" s="24">
        <v>30.010134693390608</v>
      </c>
      <c r="G63" s="24">
        <v>30.827587734406016</v>
      </c>
      <c r="H63" s="38">
        <v>389.72887701701057</v>
      </c>
      <c r="I63" s="38"/>
      <c r="J63" s="29">
        <v>1731</v>
      </c>
      <c r="K63" s="30">
        <v>43094</v>
      </c>
      <c r="L63" s="69"/>
      <c r="M63" s="71"/>
      <c r="N63" s="71"/>
      <c r="O63" s="71"/>
      <c r="P63" s="2"/>
      <c r="Q63" s="80">
        <f t="shared" si="5"/>
        <v>20.096283432997474</v>
      </c>
    </row>
    <row r="64" spans="1:17" x14ac:dyDescent="0.25">
      <c r="A64" s="26" t="s">
        <v>89</v>
      </c>
      <c r="B64" s="24">
        <v>73.014665834615542</v>
      </c>
      <c r="C64" s="24">
        <v>4.687879070515856</v>
      </c>
      <c r="D64" s="24">
        <v>201.27327780871983</v>
      </c>
      <c r="E64" s="24">
        <v>67.005266015824063</v>
      </c>
      <c r="F64" s="24">
        <v>26.35806930301824</v>
      </c>
      <c r="G64" s="24">
        <v>29.024960956851597</v>
      </c>
      <c r="H64" s="38">
        <v>401.36411898954515</v>
      </c>
      <c r="I64" s="38"/>
      <c r="J64" s="29">
        <v>1850</v>
      </c>
      <c r="K64" s="30">
        <v>45953</v>
      </c>
      <c r="L64" s="69" t="s">
        <v>196</v>
      </c>
      <c r="M64" s="71">
        <f>M60*3</f>
        <v>13.143530866196137</v>
      </c>
      <c r="N64" s="71">
        <f t="shared" ref="N64:O64" si="6">N60*3</f>
        <v>500.87331023125535</v>
      </c>
      <c r="O64" s="71">
        <f t="shared" si="6"/>
        <v>233.08948246210497</v>
      </c>
      <c r="Q64" s="80">
        <f t="shared" si="5"/>
        <v>23.439395352579279</v>
      </c>
    </row>
    <row r="65" spans="1:17" x14ac:dyDescent="0.25">
      <c r="A65" s="26" t="s">
        <v>90</v>
      </c>
      <c r="B65" s="24">
        <v>68.222568797107229</v>
      </c>
      <c r="C65" s="24">
        <v>3.6319853035482188</v>
      </c>
      <c r="D65" s="24">
        <v>185.77876189749469</v>
      </c>
      <c r="E65" s="24">
        <v>76.474923093843515</v>
      </c>
      <c r="F65" s="24">
        <v>30.222089784549894</v>
      </c>
      <c r="G65" s="24">
        <v>28.734618760467491</v>
      </c>
      <c r="H65" s="38">
        <v>393.06494763701102</v>
      </c>
      <c r="I65" s="38"/>
      <c r="J65" s="29">
        <v>1832</v>
      </c>
      <c r="K65" s="30">
        <v>42627</v>
      </c>
      <c r="L65" s="69" t="s">
        <v>197</v>
      </c>
      <c r="M65" s="71">
        <f t="shared" ref="M65:O65" si="7">M61*3</f>
        <v>9.906872330300839</v>
      </c>
      <c r="N65" s="71">
        <f t="shared" si="7"/>
        <v>398.93243740855047</v>
      </c>
      <c r="O65" s="71">
        <f t="shared" si="7"/>
        <v>205.11465629822135</v>
      </c>
      <c r="Q65" s="80">
        <f t="shared" si="5"/>
        <v>18.159926517741095</v>
      </c>
    </row>
    <row r="66" spans="1:17" x14ac:dyDescent="0.25">
      <c r="A66" s="26" t="s">
        <v>91</v>
      </c>
      <c r="B66" s="24">
        <v>74.276769766994846</v>
      </c>
      <c r="C66" s="24">
        <v>4.2003196204093918</v>
      </c>
      <c r="D66" s="24">
        <v>174.64661491104621</v>
      </c>
      <c r="E66" s="24">
        <v>79.980477029441104</v>
      </c>
      <c r="F66" s="24">
        <v>25.578655617744005</v>
      </c>
      <c r="G66" s="24">
        <v>26.908615082317446</v>
      </c>
      <c r="H66" s="38">
        <v>385.59145202795298</v>
      </c>
      <c r="I66" s="38"/>
      <c r="J66" s="29">
        <v>1635</v>
      </c>
      <c r="K66" s="30">
        <v>34647</v>
      </c>
      <c r="L66" s="69" t="s">
        <v>198</v>
      </c>
      <c r="M66" s="71">
        <f t="shared" ref="M66:O66" si="8">M62*3</f>
        <v>1.2151385302144275</v>
      </c>
      <c r="N66" s="71">
        <f t="shared" si="8"/>
        <v>138.35447603408733</v>
      </c>
      <c r="O66" s="71">
        <f t="shared" si="8"/>
        <v>125.74447632572735</v>
      </c>
      <c r="Q66" s="80">
        <f t="shared" si="5"/>
        <v>21.001598102046959</v>
      </c>
    </row>
    <row r="67" spans="1:17" x14ac:dyDescent="0.25">
      <c r="A67" s="26" t="s">
        <v>92</v>
      </c>
      <c r="B67" s="24">
        <v>70.658258837816746</v>
      </c>
      <c r="C67" s="24">
        <v>4.1909917998521964</v>
      </c>
      <c r="D67" s="24">
        <v>149.61986671530104</v>
      </c>
      <c r="E67" s="24">
        <v>88.895718404868703</v>
      </c>
      <c r="F67" s="24">
        <v>23.451690437937149</v>
      </c>
      <c r="G67" s="24">
        <v>25.591291028108586</v>
      </c>
      <c r="H67" s="38">
        <v>362.40781722388442</v>
      </c>
      <c r="I67" s="38"/>
      <c r="J67" s="29">
        <v>1464</v>
      </c>
      <c r="K67" s="30">
        <v>29577</v>
      </c>
      <c r="Q67" s="80">
        <f t="shared" si="5"/>
        <v>20.954958999260981</v>
      </c>
    </row>
    <row r="68" spans="1:17" x14ac:dyDescent="0.25">
      <c r="A68" s="26" t="s">
        <v>93</v>
      </c>
      <c r="B68" s="24">
        <v>64.100467286031702</v>
      </c>
      <c r="C68" s="24">
        <v>3.2135253039558398</v>
      </c>
      <c r="D68" s="24">
        <v>116.91432311740209</v>
      </c>
      <c r="E68" s="24">
        <v>98.197722637645469</v>
      </c>
      <c r="F68" s="24">
        <v>33.974074856846734</v>
      </c>
      <c r="G68" s="24">
        <v>27.344993791093032</v>
      </c>
      <c r="H68" s="38">
        <v>343.74510699297491</v>
      </c>
      <c r="I68" s="38"/>
      <c r="J68" s="29">
        <v>1744</v>
      </c>
      <c r="K68" s="30">
        <v>33093</v>
      </c>
      <c r="Q68" s="80">
        <f t="shared" si="5"/>
        <v>16.0676265197792</v>
      </c>
    </row>
    <row r="69" spans="1:17" x14ac:dyDescent="0.25">
      <c r="A69" s="26" t="s">
        <v>94</v>
      </c>
      <c r="B69" s="24">
        <v>64.623915367281</v>
      </c>
      <c r="C69" s="24">
        <v>1.5381015240209039</v>
      </c>
      <c r="D69" s="24">
        <v>89.469146942543873</v>
      </c>
      <c r="E69" s="24">
        <v>102.62540070255767</v>
      </c>
      <c r="F69" s="24">
        <v>41.204939962048847</v>
      </c>
      <c r="G69" s="24">
        <v>20.984787281598411</v>
      </c>
      <c r="H69" s="38">
        <v>320.44629178005073</v>
      </c>
      <c r="I69" s="38"/>
      <c r="J69" s="29">
        <v>1482</v>
      </c>
      <c r="K69" s="30">
        <v>26268</v>
      </c>
      <c r="Q69" s="80">
        <f t="shared" si="5"/>
        <v>7.6905076201045199</v>
      </c>
    </row>
    <row r="70" spans="1:17" x14ac:dyDescent="0.25">
      <c r="A70" s="50" t="s">
        <v>95</v>
      </c>
      <c r="B70" s="24">
        <v>57.709491578184071</v>
      </c>
      <c r="C70" s="24">
        <v>0.64629915156951911</v>
      </c>
      <c r="D70" s="24">
        <v>64.280362550523265</v>
      </c>
      <c r="E70" s="24">
        <v>97.121156363087977</v>
      </c>
      <c r="F70" s="24">
        <v>42.043155329397763</v>
      </c>
      <c r="G70" s="24">
        <v>22.863415870258478</v>
      </c>
      <c r="H70" s="38">
        <v>284.66388084302105</v>
      </c>
      <c r="I70" s="38"/>
      <c r="J70" s="29">
        <v>1182</v>
      </c>
      <c r="K70" s="30">
        <v>18529</v>
      </c>
      <c r="Q70" s="80">
        <f t="shared" si="5"/>
        <v>3.2314957578475956</v>
      </c>
    </row>
    <row r="71" spans="1:17" x14ac:dyDescent="0.25">
      <c r="A71" s="50" t="s">
        <v>96</v>
      </c>
      <c r="B71" s="24">
        <v>44.146142436287988</v>
      </c>
      <c r="C71" s="24">
        <v>0.32407787569117319</v>
      </c>
      <c r="D71" s="24">
        <v>50.850550981879138</v>
      </c>
      <c r="E71" s="24">
        <v>83.576727678505094</v>
      </c>
      <c r="F71" s="24">
        <v>43.677139526270153</v>
      </c>
      <c r="G71" s="24">
        <v>18.473968641455389</v>
      </c>
      <c r="H71" s="38">
        <v>241.04860714008893</v>
      </c>
      <c r="I71" s="38"/>
      <c r="J71" s="29">
        <v>985</v>
      </c>
      <c r="K71" s="30">
        <v>13115</v>
      </c>
      <c r="Q71" s="80">
        <f t="shared" si="5"/>
        <v>1.6203893784558661</v>
      </c>
    </row>
    <row r="72" spans="1:17" x14ac:dyDescent="0.25">
      <c r="A72" s="50" t="s">
        <v>97</v>
      </c>
      <c r="B72" s="24">
        <v>25.387544885640484</v>
      </c>
      <c r="C72" s="24">
        <v>0.16196838501770386</v>
      </c>
      <c r="D72" s="24">
        <v>32.885073554384725</v>
      </c>
      <c r="E72" s="24">
        <v>69.805857657486612</v>
      </c>
      <c r="F72" s="24">
        <v>34.979675033763478</v>
      </c>
      <c r="G72" s="24">
        <v>22.412869944735334</v>
      </c>
      <c r="H72" s="38">
        <v>185.63298946102833</v>
      </c>
      <c r="I72" s="38"/>
      <c r="J72" s="29">
        <v>681</v>
      </c>
      <c r="K72" s="30">
        <v>7051</v>
      </c>
      <c r="Q72" s="80">
        <f t="shared" si="5"/>
        <v>0.80984192508851927</v>
      </c>
    </row>
    <row r="73" spans="1:17" x14ac:dyDescent="0.25">
      <c r="A73" s="50" t="s">
        <v>98</v>
      </c>
      <c r="B73" s="24">
        <v>23.214310745953345</v>
      </c>
      <c r="C73" s="24">
        <v>0.32747562506926342</v>
      </c>
      <c r="D73" s="24">
        <v>12.815823216203141</v>
      </c>
      <c r="E73" s="24">
        <v>50.527888757746219</v>
      </c>
      <c r="F73" s="24">
        <v>27.187941055411766</v>
      </c>
      <c r="G73" s="24">
        <v>18.797991840725846</v>
      </c>
      <c r="H73" s="38">
        <v>132.87143124110958</v>
      </c>
      <c r="I73" s="38"/>
      <c r="J73" s="29">
        <v>514</v>
      </c>
      <c r="K73" s="30">
        <v>3757</v>
      </c>
      <c r="Q73" s="80">
        <f>C73*1</f>
        <v>0.32747562506926342</v>
      </c>
    </row>
    <row r="74" spans="1:17" x14ac:dyDescent="0.25">
      <c r="A74" s="50"/>
      <c r="B74" s="24"/>
      <c r="C74" s="24"/>
      <c r="D74" s="24"/>
      <c r="E74" s="24"/>
      <c r="F74" s="24"/>
      <c r="G74" s="24"/>
      <c r="H74" s="38"/>
      <c r="I74" s="38"/>
      <c r="Q74" s="80">
        <f>SUM(Q58:Q73)</f>
        <v>236.1526855377256</v>
      </c>
    </row>
    <row r="75" spans="1:17" ht="15.75" thickBot="1" x14ac:dyDescent="0.3">
      <c r="A75" s="53" t="s">
        <v>8</v>
      </c>
      <c r="B75" s="41">
        <v>71.94117128344628</v>
      </c>
      <c r="C75" s="41">
        <v>3.1021554983380546</v>
      </c>
      <c r="D75" s="41">
        <v>106.0946807632866</v>
      </c>
      <c r="E75" s="41">
        <v>91.007269350545329</v>
      </c>
      <c r="F75" s="41">
        <v>35.463216660135316</v>
      </c>
      <c r="G75" s="41">
        <v>29.402972420898465</v>
      </c>
      <c r="H75" s="41">
        <v>337.01146597665002</v>
      </c>
      <c r="I75" s="41"/>
      <c r="J75" s="42">
        <v>25237</v>
      </c>
      <c r="K75" s="43">
        <v>493013</v>
      </c>
    </row>
    <row r="76" spans="1:17" x14ac:dyDescent="0.25">
      <c r="A76" s="4"/>
      <c r="B76" s="24">
        <f>C75*3</f>
        <v>9.3064664950141633</v>
      </c>
      <c r="C76" s="24">
        <f>D75*3</f>
        <v>318.28404228985983</v>
      </c>
      <c r="D76" s="24">
        <f>B75*3</f>
        <v>215.82351385033883</v>
      </c>
      <c r="E76" s="44"/>
      <c r="F76" s="44"/>
      <c r="G76" s="44"/>
    </row>
    <row r="77" spans="1:17" x14ac:dyDescent="0.25">
      <c r="A77" s="4"/>
      <c r="B77" s="4"/>
      <c r="C77" s="4"/>
      <c r="D77" s="4"/>
      <c r="E77" s="4"/>
      <c r="F77" s="4"/>
      <c r="G77" s="4"/>
    </row>
    <row r="78" spans="1:17" x14ac:dyDescent="0.25">
      <c r="A78" s="54" t="s">
        <v>101</v>
      </c>
      <c r="B78" s="4"/>
      <c r="C78" s="4"/>
      <c r="D78" s="4"/>
      <c r="E78" s="4"/>
      <c r="F78" s="4"/>
      <c r="G78" s="4"/>
    </row>
    <row r="79" spans="1:17" x14ac:dyDescent="0.25">
      <c r="A79" s="4"/>
      <c r="B79" s="4"/>
      <c r="C79" s="4"/>
      <c r="D79" s="4"/>
      <c r="E79" s="4"/>
      <c r="F79" s="4"/>
      <c r="G79" s="4"/>
    </row>
    <row r="80" spans="1:17" x14ac:dyDescent="0.25">
      <c r="A80" s="4" t="s">
        <v>102</v>
      </c>
      <c r="B80" s="4"/>
      <c r="C80" s="4"/>
      <c r="D80" s="4"/>
      <c r="E80" s="4"/>
      <c r="F80" s="4"/>
      <c r="K80" s="55" t="s">
        <v>103</v>
      </c>
    </row>
    <row r="81" spans="1:7" x14ac:dyDescent="0.25">
      <c r="A81" s="4" t="s">
        <v>104</v>
      </c>
      <c r="B81" s="4"/>
      <c r="C81" s="4"/>
      <c r="D81" s="4"/>
      <c r="E81" s="4"/>
      <c r="F81" s="4"/>
      <c r="G81" s="4"/>
    </row>
  </sheetData>
  <mergeCells count="2">
    <mergeCell ref="B9:H9"/>
    <mergeCell ref="J9:K9"/>
  </mergeCells>
  <hyperlinks>
    <hyperlink ref="A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1"/>
  <sheetViews>
    <sheetView workbookViewId="0"/>
  </sheetViews>
  <sheetFormatPr defaultRowHeight="15" x14ac:dyDescent="0.25"/>
  <cols>
    <col min="1" max="1" width="15.7109375" style="5" customWidth="1"/>
    <col min="2" max="8" width="9.7109375" style="5" customWidth="1"/>
    <col min="9" max="9" width="1.7109375" style="5" customWidth="1"/>
    <col min="10" max="11" width="13.7109375" style="5" customWidth="1"/>
    <col min="12" max="12" width="0" hidden="1" customWidth="1"/>
  </cols>
  <sheetData>
    <row r="2" spans="1:12" x14ac:dyDescent="0.25">
      <c r="A2" s="3" t="s">
        <v>69</v>
      </c>
      <c r="B2" s="4"/>
      <c r="C2" s="4"/>
      <c r="D2" s="4"/>
      <c r="E2" s="4"/>
      <c r="F2" s="4"/>
      <c r="G2" s="4"/>
    </row>
    <row r="3" spans="1:12" x14ac:dyDescent="0.25">
      <c r="A3" s="6" t="s">
        <v>70</v>
      </c>
      <c r="B3" s="7"/>
      <c r="C3" s="7"/>
      <c r="D3" s="7"/>
      <c r="E3" s="7"/>
      <c r="F3" s="4"/>
      <c r="G3" s="4"/>
    </row>
    <row r="4" spans="1:12" x14ac:dyDescent="0.25">
      <c r="A4" s="4"/>
      <c r="B4" s="4"/>
      <c r="C4" s="4"/>
      <c r="D4" s="4"/>
      <c r="E4" s="4"/>
      <c r="F4" s="4"/>
      <c r="G4" s="4"/>
    </row>
    <row r="5" spans="1:12" x14ac:dyDescent="0.25">
      <c r="A5" s="4"/>
      <c r="B5" s="4"/>
      <c r="C5" s="4"/>
      <c r="D5" s="4"/>
      <c r="E5" s="4"/>
      <c r="F5" s="4"/>
      <c r="G5" s="4"/>
    </row>
    <row r="6" spans="1:12" x14ac:dyDescent="0.25">
      <c r="A6" s="8" t="s">
        <v>107</v>
      </c>
      <c r="B6" s="9"/>
      <c r="C6" s="9"/>
      <c r="D6" s="9"/>
      <c r="E6" s="9"/>
      <c r="F6" s="9"/>
      <c r="G6" s="9"/>
    </row>
    <row r="7" spans="1:12" x14ac:dyDescent="0.25">
      <c r="A7" s="10"/>
      <c r="B7" s="9"/>
      <c r="C7" s="9"/>
      <c r="D7" s="9"/>
      <c r="E7" s="9"/>
      <c r="F7" s="9"/>
      <c r="G7" s="9"/>
    </row>
    <row r="8" spans="1:12" ht="15.75" thickBot="1" x14ac:dyDescent="0.3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</row>
    <row r="9" spans="1:12" x14ac:dyDescent="0.25">
      <c r="A9" s="13"/>
      <c r="B9" s="269" t="s">
        <v>71</v>
      </c>
      <c r="C9" s="269"/>
      <c r="D9" s="269"/>
      <c r="E9" s="269"/>
      <c r="F9" s="269"/>
      <c r="G9" s="269"/>
      <c r="H9" s="269"/>
      <c r="I9" s="14"/>
      <c r="J9" s="270" t="s">
        <v>72</v>
      </c>
      <c r="K9" s="270"/>
    </row>
    <row r="10" spans="1:12" ht="23.25" x14ac:dyDescent="0.25">
      <c r="A10" s="15" t="s">
        <v>73</v>
      </c>
      <c r="B10" s="16" t="s">
        <v>5</v>
      </c>
      <c r="C10" s="16" t="s">
        <v>74</v>
      </c>
      <c r="D10" s="16" t="s">
        <v>75</v>
      </c>
      <c r="E10" s="16" t="s">
        <v>76</v>
      </c>
      <c r="F10" s="16" t="s">
        <v>77</v>
      </c>
      <c r="G10" s="16" t="s">
        <v>78</v>
      </c>
      <c r="H10" s="17" t="s">
        <v>79</v>
      </c>
      <c r="I10" s="18"/>
      <c r="J10" s="19" t="s">
        <v>80</v>
      </c>
      <c r="K10" s="19" t="s">
        <v>81</v>
      </c>
    </row>
    <row r="11" spans="1:12" x14ac:dyDescent="0.25">
      <c r="A11" s="20"/>
      <c r="B11" s="21"/>
      <c r="C11" s="21"/>
      <c r="D11" s="22"/>
      <c r="E11" s="22"/>
      <c r="F11" s="22"/>
      <c r="G11" s="22"/>
    </row>
    <row r="12" spans="1:12" x14ac:dyDescent="0.25">
      <c r="A12" s="23" t="s">
        <v>82</v>
      </c>
      <c r="B12" s="24"/>
      <c r="C12" s="24"/>
      <c r="D12" s="24"/>
      <c r="E12" s="24"/>
      <c r="F12" s="24"/>
      <c r="G12" s="24"/>
    </row>
    <row r="13" spans="1:12" x14ac:dyDescent="0.25">
      <c r="A13" s="25"/>
      <c r="B13" s="24"/>
      <c r="C13" s="24"/>
      <c r="D13" s="24"/>
      <c r="E13" s="24"/>
      <c r="F13" s="24"/>
      <c r="G13" s="24"/>
    </row>
    <row r="14" spans="1:12" x14ac:dyDescent="0.25">
      <c r="A14" s="26" t="s">
        <v>83</v>
      </c>
      <c r="B14" s="27">
        <v>82.161512451534776</v>
      </c>
      <c r="C14" s="27">
        <v>4.305244782838634</v>
      </c>
      <c r="D14" s="27">
        <v>2.97230583909017E-2</v>
      </c>
      <c r="E14" s="27">
        <v>141.65970317088741</v>
      </c>
      <c r="F14" s="27">
        <v>29.398766265106943</v>
      </c>
      <c r="G14" s="27">
        <v>19.056049456086896</v>
      </c>
      <c r="H14" s="28">
        <v>276.61099918484553</v>
      </c>
      <c r="I14" s="28"/>
      <c r="J14" s="29">
        <v>21311</v>
      </c>
      <c r="K14" s="30">
        <v>370001</v>
      </c>
      <c r="L14">
        <f>C14*12</f>
        <v>51.662937394063604</v>
      </c>
    </row>
    <row r="15" spans="1:12" x14ac:dyDescent="0.25">
      <c r="A15" s="26" t="s">
        <v>84</v>
      </c>
      <c r="B15" s="27">
        <v>80.431289655168612</v>
      </c>
      <c r="C15" s="27">
        <v>6.1793516230699916</v>
      </c>
      <c r="D15" s="27">
        <v>68.420968526996219</v>
      </c>
      <c r="E15" s="27">
        <v>81.066732682917106</v>
      </c>
      <c r="F15" s="27">
        <v>70.633568686496787</v>
      </c>
      <c r="G15" s="27">
        <v>45.040366530265544</v>
      </c>
      <c r="H15" s="28">
        <v>351.7722777049143</v>
      </c>
      <c r="I15" s="28"/>
      <c r="J15" s="29">
        <v>4399</v>
      </c>
      <c r="K15" s="30">
        <v>80592</v>
      </c>
      <c r="L15" s="80">
        <f>C15*4</f>
        <v>24.717406492279967</v>
      </c>
    </row>
    <row r="16" spans="1:12" x14ac:dyDescent="0.25">
      <c r="A16" s="26" t="s">
        <v>85</v>
      </c>
      <c r="B16" s="27">
        <v>81.426519343733318</v>
      </c>
      <c r="C16" s="27">
        <v>5.3959564619273959</v>
      </c>
      <c r="D16" s="27">
        <v>114.92649424307902</v>
      </c>
      <c r="E16" s="27">
        <v>60.874572452400912</v>
      </c>
      <c r="F16" s="27">
        <v>50.913814393730725</v>
      </c>
      <c r="G16" s="27">
        <v>56.601552143748023</v>
      </c>
      <c r="H16" s="28">
        <v>370.13890903861943</v>
      </c>
      <c r="I16" s="28"/>
      <c r="J16" s="29">
        <v>4111</v>
      </c>
      <c r="K16" s="30">
        <v>78396</v>
      </c>
      <c r="L16" s="80">
        <f>C16*5</f>
        <v>26.979782309636981</v>
      </c>
    </row>
    <row r="17" spans="1:12" x14ac:dyDescent="0.25">
      <c r="A17" s="26" t="s">
        <v>86</v>
      </c>
      <c r="B17" s="27">
        <v>75.530695704440589</v>
      </c>
      <c r="C17" s="27">
        <v>8.2962584452134802</v>
      </c>
      <c r="D17" s="27">
        <v>155.08153646829021</v>
      </c>
      <c r="E17" s="27">
        <v>60.882774886087638</v>
      </c>
      <c r="F17" s="27">
        <v>40.623464372643056</v>
      </c>
      <c r="G17" s="27">
        <v>57.418280165477974</v>
      </c>
      <c r="H17" s="28">
        <v>397.83301004215298</v>
      </c>
      <c r="I17" s="28"/>
      <c r="J17" s="29">
        <v>5443</v>
      </c>
      <c r="K17" s="30">
        <v>113593</v>
      </c>
      <c r="L17" s="80">
        <f t="shared" ref="L17:L27" si="0">C17*5</f>
        <v>41.481292226067403</v>
      </c>
    </row>
    <row r="18" spans="1:12" x14ac:dyDescent="0.25">
      <c r="A18" s="26" t="s">
        <v>87</v>
      </c>
      <c r="B18" s="27">
        <v>78.030785654714364</v>
      </c>
      <c r="C18" s="27">
        <v>7.7700204779258355</v>
      </c>
      <c r="D18" s="27">
        <v>185.71255223527669</v>
      </c>
      <c r="E18" s="27">
        <v>56.157338770280042</v>
      </c>
      <c r="F18" s="27">
        <v>31.372624837535177</v>
      </c>
      <c r="G18" s="27">
        <v>54.278483713192337</v>
      </c>
      <c r="H18" s="28">
        <v>413.32180568892443</v>
      </c>
      <c r="I18" s="28"/>
      <c r="J18" s="29">
        <v>5925</v>
      </c>
      <c r="K18" s="30">
        <v>131429</v>
      </c>
      <c r="L18" s="80">
        <f t="shared" si="0"/>
        <v>38.850102389629178</v>
      </c>
    </row>
    <row r="19" spans="1:12" x14ac:dyDescent="0.25">
      <c r="A19" s="26" t="s">
        <v>88</v>
      </c>
      <c r="B19" s="27">
        <v>71.550305408298541</v>
      </c>
      <c r="C19" s="27">
        <v>8.0129099969618789</v>
      </c>
      <c r="D19" s="27">
        <v>215.49273381891584</v>
      </c>
      <c r="E19" s="27">
        <v>50.076689562451826</v>
      </c>
      <c r="F19" s="27">
        <v>26.062827278136425</v>
      </c>
      <c r="G19" s="27">
        <v>43.21696568556137</v>
      </c>
      <c r="H19" s="28">
        <v>414.41243175032588</v>
      </c>
      <c r="I19" s="28"/>
      <c r="J19" s="29">
        <v>6811</v>
      </c>
      <c r="K19" s="30">
        <v>157115</v>
      </c>
      <c r="L19" s="80">
        <f t="shared" si="0"/>
        <v>40.064549984809396</v>
      </c>
    </row>
    <row r="20" spans="1:12" x14ac:dyDescent="0.25">
      <c r="A20" s="26" t="s">
        <v>89</v>
      </c>
      <c r="B20" s="27">
        <v>67.092749042732962</v>
      </c>
      <c r="C20" s="27">
        <v>8.3995961838865227</v>
      </c>
      <c r="D20" s="27">
        <v>231.86986019625758</v>
      </c>
      <c r="E20" s="27">
        <v>51.024011523299485</v>
      </c>
      <c r="F20" s="27">
        <v>24.42860246089284</v>
      </c>
      <c r="G20" s="27">
        <v>36.538521158196644</v>
      </c>
      <c r="H20" s="28">
        <v>419.35334056526602</v>
      </c>
      <c r="I20" s="28"/>
      <c r="J20" s="29">
        <v>7457</v>
      </c>
      <c r="K20" s="30">
        <v>171821</v>
      </c>
      <c r="L20" s="80">
        <f t="shared" si="0"/>
        <v>41.997980919432614</v>
      </c>
    </row>
    <row r="21" spans="1:12" x14ac:dyDescent="0.25">
      <c r="A21" s="26" t="s">
        <v>90</v>
      </c>
      <c r="B21" s="27">
        <v>63.217224293878758</v>
      </c>
      <c r="C21" s="27">
        <v>7.960866256088762</v>
      </c>
      <c r="D21" s="27">
        <v>233.18347344340555</v>
      </c>
      <c r="E21" s="27">
        <v>54.770679572736228</v>
      </c>
      <c r="F21" s="27">
        <v>24.966673499087616</v>
      </c>
      <c r="G21" s="27">
        <v>35.733019216292092</v>
      </c>
      <c r="H21" s="28">
        <v>419.83193628148899</v>
      </c>
      <c r="I21" s="28"/>
      <c r="J21" s="29">
        <v>6944</v>
      </c>
      <c r="K21" s="30">
        <v>156889</v>
      </c>
      <c r="L21" s="80">
        <f t="shared" si="0"/>
        <v>39.804331280443812</v>
      </c>
    </row>
    <row r="22" spans="1:12" x14ac:dyDescent="0.25">
      <c r="A22" s="26" t="s">
        <v>91</v>
      </c>
      <c r="B22" s="27">
        <v>67.379302573887117</v>
      </c>
      <c r="C22" s="27">
        <v>7.2249206706937645</v>
      </c>
      <c r="D22" s="27">
        <v>222.94101243154253</v>
      </c>
      <c r="E22" s="27">
        <v>57.179614944284602</v>
      </c>
      <c r="F22" s="27">
        <v>23.041509418781807</v>
      </c>
      <c r="G22" s="27">
        <v>34.37228596524551</v>
      </c>
      <c r="H22" s="28">
        <v>412.13864600443532</v>
      </c>
      <c r="I22" s="28"/>
      <c r="J22" s="29">
        <v>6413</v>
      </c>
      <c r="K22" s="30">
        <v>137537</v>
      </c>
      <c r="L22" s="80">
        <f t="shared" si="0"/>
        <v>36.124603353468821</v>
      </c>
    </row>
    <row r="23" spans="1:12" x14ac:dyDescent="0.25">
      <c r="A23" s="26" t="s">
        <v>92</v>
      </c>
      <c r="B23" s="27">
        <v>66.477581207301782</v>
      </c>
      <c r="C23" s="27">
        <v>6.5819891589222417</v>
      </c>
      <c r="D23" s="27">
        <v>206.89234026430134</v>
      </c>
      <c r="E23" s="27">
        <v>58.757261330732163</v>
      </c>
      <c r="F23" s="27">
        <v>21.020833954826951</v>
      </c>
      <c r="G23" s="27">
        <v>28.64663342194094</v>
      </c>
      <c r="H23" s="28">
        <v>388.37663933802543</v>
      </c>
      <c r="I23" s="28"/>
      <c r="J23" s="29">
        <v>6060</v>
      </c>
      <c r="K23" s="30">
        <v>123177</v>
      </c>
      <c r="L23" s="80">
        <f t="shared" si="0"/>
        <v>32.909945794611211</v>
      </c>
    </row>
    <row r="24" spans="1:12" x14ac:dyDescent="0.25">
      <c r="A24" s="26" t="s">
        <v>93</v>
      </c>
      <c r="B24" s="27">
        <v>67.657778917717309</v>
      </c>
      <c r="C24" s="27">
        <v>4.5290410397356213</v>
      </c>
      <c r="D24" s="27">
        <v>179.39649214192463</v>
      </c>
      <c r="E24" s="27">
        <v>66.464331507102926</v>
      </c>
      <c r="F24" s="27">
        <v>30.208446295729416</v>
      </c>
      <c r="G24" s="27">
        <v>26.963857059153288</v>
      </c>
      <c r="H24" s="28">
        <v>375.21994696136318</v>
      </c>
      <c r="I24" s="28"/>
      <c r="J24" s="29">
        <v>6759</v>
      </c>
      <c r="K24" s="30">
        <v>134871</v>
      </c>
      <c r="L24" s="80">
        <f t="shared" si="0"/>
        <v>22.645205198678106</v>
      </c>
    </row>
    <row r="25" spans="1:12" x14ac:dyDescent="0.25">
      <c r="A25" s="26" t="s">
        <v>94</v>
      </c>
      <c r="B25" s="27">
        <v>66.109056289035678</v>
      </c>
      <c r="C25" s="27">
        <v>3.6938740230548479</v>
      </c>
      <c r="D25" s="27">
        <v>147.23954071634176</v>
      </c>
      <c r="E25" s="27">
        <v>69.547971006093533</v>
      </c>
      <c r="F25" s="27">
        <v>33.980989829534295</v>
      </c>
      <c r="G25" s="27">
        <v>24.292099517789346</v>
      </c>
      <c r="H25" s="28">
        <v>344.86353138184944</v>
      </c>
      <c r="I25" s="28"/>
      <c r="J25" s="29">
        <v>5546</v>
      </c>
      <c r="K25" s="30">
        <v>102978</v>
      </c>
      <c r="L25" s="80">
        <f t="shared" si="0"/>
        <v>18.469370115274238</v>
      </c>
    </row>
    <row r="26" spans="1:12" x14ac:dyDescent="0.25">
      <c r="A26" s="31" t="s">
        <v>95</v>
      </c>
      <c r="B26" s="27">
        <v>62.798078141363852</v>
      </c>
      <c r="C26" s="27">
        <v>2.440282266137487</v>
      </c>
      <c r="D26" s="27">
        <v>116.01427570571522</v>
      </c>
      <c r="E26" s="27">
        <v>69.57457872506005</v>
      </c>
      <c r="F26" s="27">
        <v>37.081777275733366</v>
      </c>
      <c r="G26" s="27">
        <v>22.404186575021029</v>
      </c>
      <c r="H26" s="28">
        <v>310.31317868903102</v>
      </c>
      <c r="I26" s="28"/>
      <c r="J26" s="29">
        <v>4476</v>
      </c>
      <c r="K26" s="30">
        <v>76636</v>
      </c>
      <c r="L26" s="80">
        <f t="shared" si="0"/>
        <v>12.201411330687435</v>
      </c>
    </row>
    <row r="27" spans="1:12" x14ac:dyDescent="0.25">
      <c r="A27" s="31" t="s">
        <v>96</v>
      </c>
      <c r="B27" s="27">
        <v>52.007240486576393</v>
      </c>
      <c r="C27" s="27">
        <v>1.6363294572153901</v>
      </c>
      <c r="D27" s="27">
        <v>92.53462481545904</v>
      </c>
      <c r="E27" s="27">
        <v>57.749026393039642</v>
      </c>
      <c r="F27" s="27">
        <v>38.074770205293845</v>
      </c>
      <c r="G27" s="27">
        <v>20.355793496489753</v>
      </c>
      <c r="H27" s="28">
        <v>262.35778485407411</v>
      </c>
      <c r="I27" s="28"/>
      <c r="J27" s="29">
        <v>3613</v>
      </c>
      <c r="K27" s="30">
        <v>53297</v>
      </c>
      <c r="L27" s="80">
        <f t="shared" si="0"/>
        <v>8.1816472860769505</v>
      </c>
    </row>
    <row r="28" spans="1:12" x14ac:dyDescent="0.25">
      <c r="A28" s="31" t="s">
        <v>97</v>
      </c>
      <c r="B28" s="27">
        <v>40.867264070647238</v>
      </c>
      <c r="C28" s="27">
        <v>1.0453960699607543</v>
      </c>
      <c r="D28" s="27">
        <v>63.416248423016562</v>
      </c>
      <c r="E28" s="27">
        <v>51.50913997503504</v>
      </c>
      <c r="F28" s="27">
        <v>35.20325298069573</v>
      </c>
      <c r="G28" s="27">
        <v>19.866590328188906</v>
      </c>
      <c r="H28" s="28">
        <v>211.90789184754425</v>
      </c>
      <c r="I28" s="28"/>
      <c r="J28" s="29">
        <v>2490</v>
      </c>
      <c r="K28" s="30">
        <v>30249</v>
      </c>
      <c r="L28" s="80">
        <f>C28*5</f>
        <v>5.226980349803771</v>
      </c>
    </row>
    <row r="29" spans="1:12" x14ac:dyDescent="0.25">
      <c r="A29" s="31" t="s">
        <v>98</v>
      </c>
      <c r="B29" s="27">
        <v>30.497096621408691</v>
      </c>
      <c r="C29" s="27">
        <v>0.82275581086814309</v>
      </c>
      <c r="D29" s="27">
        <v>31.513556905279007</v>
      </c>
      <c r="E29" s="27">
        <v>44.906975968036065</v>
      </c>
      <c r="F29" s="27">
        <v>27.320544436414195</v>
      </c>
      <c r="G29" s="27">
        <v>16.053738619879731</v>
      </c>
      <c r="H29" s="28">
        <v>151.11466836188583</v>
      </c>
      <c r="I29" s="28"/>
      <c r="J29" s="29">
        <v>1712</v>
      </c>
      <c r="K29" s="30">
        <v>15222</v>
      </c>
      <c r="L29" s="80">
        <f>C29*1</f>
        <v>0.82275581086814309</v>
      </c>
    </row>
    <row r="30" spans="1:12" x14ac:dyDescent="0.25">
      <c r="A30" s="31"/>
      <c r="B30" s="27"/>
      <c r="C30" s="27"/>
      <c r="D30" s="27"/>
      <c r="E30" s="27"/>
      <c r="F30" s="27"/>
      <c r="G30" s="27"/>
      <c r="H30" s="28"/>
      <c r="I30" s="28"/>
      <c r="L30">
        <f>SUM(L14:L29)</f>
        <v>442.14030223583165</v>
      </c>
    </row>
    <row r="31" spans="1:12" x14ac:dyDescent="0.25">
      <c r="A31" s="32" t="s">
        <v>8</v>
      </c>
      <c r="B31" s="28">
        <v>71.039234265306462</v>
      </c>
      <c r="C31" s="28">
        <v>5.8094446462750877</v>
      </c>
      <c r="D31" s="28">
        <v>135.577264463684</v>
      </c>
      <c r="E31" s="28">
        <v>76.277954222363533</v>
      </c>
      <c r="F31" s="28">
        <v>32.568031250096709</v>
      </c>
      <c r="G31" s="28">
        <v>33.899075206567751</v>
      </c>
      <c r="H31" s="28">
        <v>355.17100405429358</v>
      </c>
      <c r="I31" s="28"/>
      <c r="J31" s="33">
        <v>99470</v>
      </c>
      <c r="K31" s="34">
        <v>1933803</v>
      </c>
      <c r="L31" s="68"/>
    </row>
    <row r="32" spans="1:12" x14ac:dyDescent="0.25">
      <c r="A32" s="35"/>
      <c r="B32" s="24">
        <f>C31*3</f>
        <v>17.428333938825261</v>
      </c>
      <c r="C32" s="24">
        <f>D31*3</f>
        <v>406.73179339105201</v>
      </c>
      <c r="D32" s="24">
        <f>B31*3</f>
        <v>213.1177027959194</v>
      </c>
      <c r="E32" s="24"/>
      <c r="F32" s="24"/>
      <c r="G32" s="24"/>
      <c r="H32" s="24"/>
      <c r="I32" s="24"/>
    </row>
    <row r="33" spans="1:11" x14ac:dyDescent="0.25">
      <c r="A33" s="36"/>
      <c r="B33" s="37"/>
      <c r="C33" s="37"/>
      <c r="D33" s="37"/>
      <c r="E33" s="37"/>
      <c r="F33" s="37"/>
      <c r="G33" s="37"/>
      <c r="H33" s="27"/>
      <c r="I33" s="27"/>
    </row>
    <row r="34" spans="1:11" x14ac:dyDescent="0.25">
      <c r="A34" s="23" t="s">
        <v>99</v>
      </c>
      <c r="B34" s="24"/>
      <c r="C34" s="24"/>
      <c r="D34" s="24"/>
      <c r="E34" s="24"/>
      <c r="F34" s="24"/>
      <c r="G34" s="24"/>
      <c r="H34" s="27"/>
      <c r="I34" s="27"/>
    </row>
    <row r="35" spans="1:11" x14ac:dyDescent="0.25">
      <c r="A35" s="25"/>
      <c r="B35" s="24"/>
      <c r="C35" s="24"/>
      <c r="D35" s="24"/>
      <c r="E35" s="24"/>
      <c r="F35" s="24"/>
      <c r="G35" s="24"/>
      <c r="H35" s="27"/>
      <c r="I35" s="27"/>
    </row>
    <row r="36" spans="1:11" x14ac:dyDescent="0.25">
      <c r="A36" s="26" t="s">
        <v>83</v>
      </c>
      <c r="B36" s="24">
        <v>80.826422146356393</v>
      </c>
      <c r="C36" s="24">
        <v>6.1461523040564119</v>
      </c>
      <c r="D36" s="24">
        <v>4.6818590176097394E-2</v>
      </c>
      <c r="E36" s="24">
        <v>138.49827893212716</v>
      </c>
      <c r="F36" s="24">
        <v>28.29878364419476</v>
      </c>
      <c r="G36" s="24">
        <v>20.069800596854797</v>
      </c>
      <c r="H36" s="38">
        <v>273.88625621376565</v>
      </c>
      <c r="I36" s="24"/>
      <c r="J36" s="29">
        <v>10917</v>
      </c>
      <c r="K36" s="30">
        <v>184966</v>
      </c>
    </row>
    <row r="37" spans="1:11" x14ac:dyDescent="0.25">
      <c r="A37" s="26" t="s">
        <v>84</v>
      </c>
      <c r="B37" s="24">
        <v>78.733584563931998</v>
      </c>
      <c r="C37" s="24">
        <v>9.9909894412679066</v>
      </c>
      <c r="D37" s="24">
        <v>69.094093697666295</v>
      </c>
      <c r="E37" s="24">
        <v>71.656093607205449</v>
      </c>
      <c r="F37" s="24">
        <v>59.981321655560663</v>
      </c>
      <c r="G37" s="24">
        <v>45.404310225957232</v>
      </c>
      <c r="H37" s="38">
        <v>334.86039319158954</v>
      </c>
      <c r="I37" s="24"/>
      <c r="J37" s="29">
        <v>2227</v>
      </c>
      <c r="K37" s="30">
        <v>38332</v>
      </c>
    </row>
    <row r="38" spans="1:11" x14ac:dyDescent="0.25">
      <c r="A38" s="26" t="s">
        <v>85</v>
      </c>
      <c r="B38" s="24">
        <v>80.026254286043994</v>
      </c>
      <c r="C38" s="24">
        <v>7.5540808351515389</v>
      </c>
      <c r="D38" s="24">
        <v>116.90367644870983</v>
      </c>
      <c r="E38" s="24">
        <v>48.058372444055813</v>
      </c>
      <c r="F38" s="24">
        <v>49.383408250548626</v>
      </c>
      <c r="G38" s="24">
        <v>61.159842200757879</v>
      </c>
      <c r="H38" s="38">
        <v>363.08563446526773</v>
      </c>
      <c r="I38" s="24"/>
      <c r="J38" s="29">
        <v>1930</v>
      </c>
      <c r="K38" s="30">
        <v>34504</v>
      </c>
    </row>
    <row r="39" spans="1:11" x14ac:dyDescent="0.25">
      <c r="A39" s="26" t="s">
        <v>86</v>
      </c>
      <c r="B39" s="24">
        <v>67.150655354424359</v>
      </c>
      <c r="C39" s="24">
        <v>11.990654016716034</v>
      </c>
      <c r="D39" s="24">
        <v>170.04951817224128</v>
      </c>
      <c r="E39" s="24">
        <v>44.224578375850143</v>
      </c>
      <c r="F39" s="24">
        <v>38.184513150333977</v>
      </c>
      <c r="G39" s="24">
        <v>62.448514673037735</v>
      </c>
      <c r="H39" s="38">
        <v>394.04843374260355</v>
      </c>
      <c r="I39" s="24"/>
      <c r="J39" s="29">
        <v>2511</v>
      </c>
      <c r="K39" s="30">
        <v>48199</v>
      </c>
    </row>
    <row r="40" spans="1:11" x14ac:dyDescent="0.25">
      <c r="A40" s="26" t="s">
        <v>87</v>
      </c>
      <c r="B40" s="24">
        <v>68.827036087758671</v>
      </c>
      <c r="C40" s="24">
        <v>11.291993061917955</v>
      </c>
      <c r="D40" s="24">
        <v>213.10378377494871</v>
      </c>
      <c r="E40" s="24">
        <v>40.403851364556381</v>
      </c>
      <c r="F40" s="24">
        <v>29.9795408004873</v>
      </c>
      <c r="G40" s="24">
        <v>64.861504206867522</v>
      </c>
      <c r="H40" s="38">
        <v>428.46770929653655</v>
      </c>
      <c r="I40" s="24"/>
      <c r="J40" s="29">
        <v>2784</v>
      </c>
      <c r="K40" s="30">
        <v>57949</v>
      </c>
    </row>
    <row r="41" spans="1:11" x14ac:dyDescent="0.25">
      <c r="A41" s="26" t="s">
        <v>88</v>
      </c>
      <c r="B41" s="24">
        <v>63.062488395871888</v>
      </c>
      <c r="C41" s="24">
        <v>12.175809579130199</v>
      </c>
      <c r="D41" s="24">
        <v>243.31616606913016</v>
      </c>
      <c r="E41" s="24">
        <v>30.625038851927631</v>
      </c>
      <c r="F41" s="24">
        <v>22.490907307846278</v>
      </c>
      <c r="G41" s="24">
        <v>56.682967409888164</v>
      </c>
      <c r="H41" s="38">
        <v>428.35337761379435</v>
      </c>
      <c r="I41" s="24"/>
      <c r="J41" s="29">
        <v>3222</v>
      </c>
      <c r="K41" s="30">
        <v>67312</v>
      </c>
    </row>
    <row r="42" spans="1:11" x14ac:dyDescent="0.25">
      <c r="A42" s="26" t="s">
        <v>89</v>
      </c>
      <c r="B42" s="24">
        <v>58.24412850381573</v>
      </c>
      <c r="C42" s="24">
        <v>12.868356822075381</v>
      </c>
      <c r="D42" s="24">
        <v>260.29973225374187</v>
      </c>
      <c r="E42" s="24">
        <v>30.166962046072015</v>
      </c>
      <c r="F42" s="24">
        <v>21.290789329045872</v>
      </c>
      <c r="G42" s="24">
        <v>45.592047776445682</v>
      </c>
      <c r="H42" s="38">
        <v>428.46201673119651</v>
      </c>
      <c r="I42" s="24"/>
      <c r="J42" s="29">
        <v>3583</v>
      </c>
      <c r="K42" s="30">
        <v>74744</v>
      </c>
    </row>
    <row r="43" spans="1:11" x14ac:dyDescent="0.25">
      <c r="A43" s="26" t="s">
        <v>90</v>
      </c>
      <c r="B43" s="24">
        <v>56.270849648997086</v>
      </c>
      <c r="C43" s="24">
        <v>12.300140029341597</v>
      </c>
      <c r="D43" s="24">
        <v>279.34987725576815</v>
      </c>
      <c r="E43" s="24">
        <v>29.992122543512856</v>
      </c>
      <c r="F43" s="24">
        <v>18.736186401704188</v>
      </c>
      <c r="G43" s="24">
        <v>45.843959895944643</v>
      </c>
      <c r="H43" s="38">
        <v>442.49313577526846</v>
      </c>
      <c r="I43" s="24"/>
      <c r="J43" s="29">
        <v>3352</v>
      </c>
      <c r="K43" s="30">
        <v>72410</v>
      </c>
    </row>
    <row r="44" spans="1:11" x14ac:dyDescent="0.25">
      <c r="A44" s="26" t="s">
        <v>91</v>
      </c>
      <c r="B44" s="24">
        <v>63.658916276745998</v>
      </c>
      <c r="C44" s="24">
        <v>10.636977605221611</v>
      </c>
      <c r="D44" s="24">
        <v>275.18576769077674</v>
      </c>
      <c r="E44" s="24">
        <v>27.857736772967439</v>
      </c>
      <c r="F44" s="24">
        <v>18.382187915589544</v>
      </c>
      <c r="G44" s="24">
        <v>43.610424640761224</v>
      </c>
      <c r="H44" s="38">
        <v>439.33201090206256</v>
      </c>
      <c r="I44" s="24"/>
      <c r="J44" s="29">
        <v>3112</v>
      </c>
      <c r="K44" s="30">
        <v>66709</v>
      </c>
    </row>
    <row r="45" spans="1:11" x14ac:dyDescent="0.25">
      <c r="A45" s="26" t="s">
        <v>92</v>
      </c>
      <c r="B45" s="24">
        <v>62.188057574592115</v>
      </c>
      <c r="C45" s="24">
        <v>9.6444419894127726</v>
      </c>
      <c r="D45" s="24">
        <v>267.17802520652356</v>
      </c>
      <c r="E45" s="24">
        <v>25.930769218924219</v>
      </c>
      <c r="F45" s="24">
        <v>16.604996424045943</v>
      </c>
      <c r="G45" s="24">
        <v>33.220387230384752</v>
      </c>
      <c r="H45" s="38">
        <v>414.76667764388338</v>
      </c>
      <c r="I45" s="24"/>
      <c r="J45" s="29">
        <v>2934</v>
      </c>
      <c r="K45" s="30">
        <v>60128</v>
      </c>
    </row>
    <row r="46" spans="1:11" x14ac:dyDescent="0.25">
      <c r="A46" s="26" t="s">
        <v>93</v>
      </c>
      <c r="B46" s="24">
        <v>68.832240833176201</v>
      </c>
      <c r="C46" s="24">
        <v>6.6192833078280255</v>
      </c>
      <c r="D46" s="24">
        <v>246.32520242092204</v>
      </c>
      <c r="E46" s="24">
        <v>28.823242991439418</v>
      </c>
      <c r="F46" s="24">
        <v>24.936069754096057</v>
      </c>
      <c r="G46" s="24">
        <v>29.292312744501604</v>
      </c>
      <c r="H46" s="38">
        <v>404.82835205196335</v>
      </c>
      <c r="I46" s="24"/>
      <c r="J46" s="29">
        <v>3261</v>
      </c>
      <c r="K46" s="30">
        <v>68074</v>
      </c>
    </row>
    <row r="47" spans="1:11" x14ac:dyDescent="0.25">
      <c r="A47" s="26" t="s">
        <v>94</v>
      </c>
      <c r="B47" s="24">
        <v>68.182293093263652</v>
      </c>
      <c r="C47" s="24">
        <v>6.0489132235881389</v>
      </c>
      <c r="D47" s="24">
        <v>214.49635237848543</v>
      </c>
      <c r="E47" s="24">
        <v>26.471432837088763</v>
      </c>
      <c r="F47" s="24">
        <v>25.922531346895941</v>
      </c>
      <c r="G47" s="24">
        <v>25.412246722131631</v>
      </c>
      <c r="H47" s="38">
        <v>366.53376960145351</v>
      </c>
      <c r="I47" s="24"/>
      <c r="J47" s="29">
        <v>2676</v>
      </c>
      <c r="K47" s="30">
        <v>52784</v>
      </c>
    </row>
    <row r="48" spans="1:11" x14ac:dyDescent="0.25">
      <c r="A48" s="31" t="s">
        <v>95</v>
      </c>
      <c r="B48" s="24">
        <v>69.027849926257133</v>
      </c>
      <c r="C48" s="24">
        <v>4.5261023346313358</v>
      </c>
      <c r="D48" s="24">
        <v>182.4800261401511</v>
      </c>
      <c r="E48" s="24">
        <v>29.943641410956257</v>
      </c>
      <c r="F48" s="24">
        <v>30.339097948431917</v>
      </c>
      <c r="G48" s="24">
        <v>21.205998075760697</v>
      </c>
      <c r="H48" s="38">
        <v>337.52271583618847</v>
      </c>
      <c r="I48" s="24"/>
      <c r="J48" s="29">
        <v>2112</v>
      </c>
      <c r="K48" s="30">
        <v>39487</v>
      </c>
    </row>
    <row r="49" spans="1:13" x14ac:dyDescent="0.25">
      <c r="A49" s="31" t="s">
        <v>96</v>
      </c>
      <c r="B49" s="24">
        <v>55.650738440791471</v>
      </c>
      <c r="C49" s="24">
        <v>2.648209663810817</v>
      </c>
      <c r="D49" s="24">
        <v>154.06845871072676</v>
      </c>
      <c r="E49" s="24">
        <v>29.432434262342856</v>
      </c>
      <c r="F49" s="24">
        <v>29.237313279305464</v>
      </c>
      <c r="G49" s="24">
        <v>17.206110936999576</v>
      </c>
      <c r="H49" s="38">
        <v>288.24326529397695</v>
      </c>
      <c r="I49" s="24"/>
      <c r="J49" s="29">
        <v>1629</v>
      </c>
      <c r="K49" s="30">
        <v>26977</v>
      </c>
    </row>
    <row r="50" spans="1:13" x14ac:dyDescent="0.25">
      <c r="A50" s="31" t="s">
        <v>97</v>
      </c>
      <c r="B50" s="24">
        <v>46.768968774264501</v>
      </c>
      <c r="C50" s="24">
        <v>2.1649873254209142</v>
      </c>
      <c r="D50" s="24">
        <v>108.76747958896492</v>
      </c>
      <c r="E50" s="24">
        <v>31.47253615653521</v>
      </c>
      <c r="F50" s="24">
        <v>29.558810698022015</v>
      </c>
      <c r="G50" s="24">
        <v>17.441106126487497</v>
      </c>
      <c r="H50" s="38">
        <v>236.17388866969509</v>
      </c>
      <c r="I50" s="24"/>
      <c r="J50" s="29">
        <v>1107</v>
      </c>
      <c r="K50" s="30">
        <v>15322</v>
      </c>
    </row>
    <row r="51" spans="1:13" x14ac:dyDescent="0.25">
      <c r="A51" s="31" t="s">
        <v>98</v>
      </c>
      <c r="B51" s="24">
        <v>37.845928929690864</v>
      </c>
      <c r="C51" s="24">
        <v>1.7337321804360186</v>
      </c>
      <c r="D51" s="24">
        <v>64.521511317952246</v>
      </c>
      <c r="E51" s="24">
        <v>30.868287598232349</v>
      </c>
      <c r="F51" s="24">
        <v>25.789762385266844</v>
      </c>
      <c r="G51" s="24">
        <v>14.855941980787414</v>
      </c>
      <c r="H51" s="38">
        <v>175.61516439236573</v>
      </c>
      <c r="I51" s="24"/>
      <c r="J51" s="29">
        <v>686</v>
      </c>
      <c r="K51" s="30">
        <v>7439</v>
      </c>
    </row>
    <row r="52" spans="1:13" x14ac:dyDescent="0.25">
      <c r="A52" s="31"/>
      <c r="B52" s="24"/>
      <c r="C52" s="24"/>
      <c r="D52" s="24"/>
      <c r="E52" s="24"/>
      <c r="F52" s="24"/>
      <c r="G52" s="24"/>
      <c r="H52" s="38"/>
      <c r="I52" s="24"/>
    </row>
    <row r="53" spans="1:13" x14ac:dyDescent="0.25">
      <c r="A53" s="32" t="s">
        <v>8</v>
      </c>
      <c r="B53" s="38">
        <v>68.322312702228785</v>
      </c>
      <c r="C53" s="38">
        <v>8.7796537938838544</v>
      </c>
      <c r="D53" s="38">
        <v>165.04581113380698</v>
      </c>
      <c r="E53" s="38">
        <v>57.441803314186274</v>
      </c>
      <c r="F53" s="38">
        <v>28.681685161391961</v>
      </c>
      <c r="G53" s="38">
        <v>38.862959363656032</v>
      </c>
      <c r="H53" s="38">
        <v>367.13422546915393</v>
      </c>
      <c r="I53" s="38"/>
      <c r="J53" s="33">
        <v>48043</v>
      </c>
      <c r="K53" s="34">
        <v>915336</v>
      </c>
    </row>
    <row r="54" spans="1:13" x14ac:dyDescent="0.25">
      <c r="A54" s="39"/>
      <c r="B54" s="24">
        <f>C53*3</f>
        <v>26.338961381651565</v>
      </c>
      <c r="C54" s="24">
        <f>D53*3</f>
        <v>495.13743340142094</v>
      </c>
      <c r="D54" s="24">
        <f>B53*3</f>
        <v>204.96693810668637</v>
      </c>
      <c r="E54" s="37"/>
      <c r="F54" s="37"/>
      <c r="G54" s="37"/>
      <c r="H54" s="27"/>
      <c r="I54" s="27"/>
      <c r="J54" s="29"/>
      <c r="K54" s="30"/>
    </row>
    <row r="55" spans="1:13" x14ac:dyDescent="0.25">
      <c r="A55" s="36"/>
      <c r="B55" s="37"/>
      <c r="C55" s="37"/>
      <c r="D55" s="37"/>
      <c r="E55" s="37"/>
      <c r="F55" s="37"/>
      <c r="G55" s="37"/>
      <c r="H55" s="27"/>
      <c r="I55" s="27"/>
      <c r="J55" s="29"/>
      <c r="K55" s="30"/>
    </row>
    <row r="56" spans="1:13" x14ac:dyDescent="0.25">
      <c r="A56" s="23" t="s">
        <v>100</v>
      </c>
      <c r="B56" s="24"/>
      <c r="C56" s="24"/>
      <c r="D56" s="24"/>
      <c r="E56" s="24"/>
      <c r="F56" s="24"/>
      <c r="G56" s="24"/>
      <c r="H56" s="27"/>
      <c r="I56" s="27"/>
      <c r="J56" s="29"/>
      <c r="K56" s="30"/>
    </row>
    <row r="57" spans="1:13" x14ac:dyDescent="0.25">
      <c r="A57" s="25"/>
      <c r="B57" s="24"/>
      <c r="C57" s="24"/>
      <c r="D57" s="24"/>
      <c r="E57" s="24"/>
      <c r="F57" s="24"/>
      <c r="G57" s="24"/>
      <c r="H57" s="27"/>
      <c r="I57" s="27"/>
      <c r="J57" s="29"/>
      <c r="K57" s="30"/>
    </row>
    <row r="58" spans="1:13" x14ac:dyDescent="0.25">
      <c r="A58" s="26" t="s">
        <v>83</v>
      </c>
      <c r="B58" s="24">
        <v>83.569289661170671</v>
      </c>
      <c r="C58" s="24">
        <v>2.3641119296042499</v>
      </c>
      <c r="D58" s="24">
        <v>1.1696787103897837E-2</v>
      </c>
      <c r="E58" s="24">
        <v>144.99324620992505</v>
      </c>
      <c r="F58" s="24">
        <v>30.558635720160716</v>
      </c>
      <c r="G58" s="24">
        <v>17.987106219304067</v>
      </c>
      <c r="H58" s="38">
        <v>279.48408652726863</v>
      </c>
      <c r="I58" s="38"/>
      <c r="J58" s="29">
        <v>10394</v>
      </c>
      <c r="K58" s="30">
        <v>185035</v>
      </c>
      <c r="M58">
        <f>C58*6</f>
        <v>14.184671577625499</v>
      </c>
    </row>
    <row r="59" spans="1:13" x14ac:dyDescent="0.25">
      <c r="A59" s="26" t="s">
        <v>84</v>
      </c>
      <c r="B59" s="24">
        <v>82.203054733290614</v>
      </c>
      <c r="C59" s="24">
        <v>2.2014364883427744</v>
      </c>
      <c r="D59" s="24">
        <v>67.71847922143003</v>
      </c>
      <c r="E59" s="24">
        <v>90.887897597380942</v>
      </c>
      <c r="F59" s="24">
        <v>81.750504949671566</v>
      </c>
      <c r="G59" s="24">
        <v>44.660546304857746</v>
      </c>
      <c r="H59" s="38">
        <v>369.42191929497369</v>
      </c>
      <c r="I59" s="38"/>
      <c r="J59" s="29">
        <v>2172</v>
      </c>
      <c r="K59" s="30">
        <v>42260</v>
      </c>
    </row>
    <row r="60" spans="1:13" x14ac:dyDescent="0.25">
      <c r="A60" s="26" t="s">
        <v>85</v>
      </c>
      <c r="B60" s="24">
        <v>82.916531893773453</v>
      </c>
      <c r="C60" s="24">
        <v>3.0995109547052335</v>
      </c>
      <c r="D60" s="24">
        <v>112.82258806908176</v>
      </c>
      <c r="E60" s="24">
        <v>74.512203950373816</v>
      </c>
      <c r="F60" s="24">
        <v>52.5423091901107</v>
      </c>
      <c r="G60" s="24">
        <v>51.751106612476022</v>
      </c>
      <c r="H60" s="38">
        <v>377.64425067052099</v>
      </c>
      <c r="I60" s="38"/>
      <c r="J60" s="29">
        <v>2181</v>
      </c>
      <c r="K60" s="30">
        <v>43892</v>
      </c>
    </row>
    <row r="61" spans="1:13" x14ac:dyDescent="0.25">
      <c r="A61" s="26" t="s">
        <v>86</v>
      </c>
      <c r="B61" s="24">
        <v>83.710189657227005</v>
      </c>
      <c r="C61" s="24">
        <v>4.6902750639702706</v>
      </c>
      <c r="D61" s="24">
        <v>140.47176005681584</v>
      </c>
      <c r="E61" s="24">
        <v>77.142316836807382</v>
      </c>
      <c r="F61" s="24">
        <v>43.004047990474902</v>
      </c>
      <c r="G61" s="24">
        <v>52.508426391850115</v>
      </c>
      <c r="H61" s="38">
        <v>401.52701599714544</v>
      </c>
      <c r="I61" s="38"/>
      <c r="J61" s="29">
        <v>2932</v>
      </c>
      <c r="K61" s="30">
        <v>65394</v>
      </c>
    </row>
    <row r="62" spans="1:13" x14ac:dyDescent="0.25">
      <c r="A62" s="26" t="s">
        <v>87</v>
      </c>
      <c r="B62" s="24">
        <v>87.135396765652459</v>
      </c>
      <c r="C62" s="24">
        <v>4.285984924007594</v>
      </c>
      <c r="D62" s="24">
        <v>158.61636614241215</v>
      </c>
      <c r="E62" s="24">
        <v>71.741137028451774</v>
      </c>
      <c r="F62" s="24">
        <v>32.750703229380811</v>
      </c>
      <c r="G62" s="24">
        <v>43.809458532418596</v>
      </c>
      <c r="H62" s="38">
        <v>398.33904662232339</v>
      </c>
      <c r="I62" s="38"/>
      <c r="J62" s="29">
        <v>3141</v>
      </c>
      <c r="K62" s="30">
        <v>73480</v>
      </c>
    </row>
    <row r="63" spans="1:13" x14ac:dyDescent="0.25">
      <c r="A63" s="26" t="s">
        <v>88</v>
      </c>
      <c r="B63" s="24">
        <v>79.876832830495985</v>
      </c>
      <c r="C63" s="24">
        <v>3.9291158392849175</v>
      </c>
      <c r="D63" s="24">
        <v>188.19801583997182</v>
      </c>
      <c r="E63" s="24">
        <v>69.158710629949013</v>
      </c>
      <c r="F63" s="24">
        <v>29.566871903388556</v>
      </c>
      <c r="G63" s="24">
        <v>30.006851416979838</v>
      </c>
      <c r="H63" s="38">
        <v>400.73639846007012</v>
      </c>
      <c r="I63" s="38"/>
      <c r="J63" s="29">
        <v>3589</v>
      </c>
      <c r="K63" s="30">
        <v>89803</v>
      </c>
    </row>
    <row r="64" spans="1:13" x14ac:dyDescent="0.25">
      <c r="A64" s="26" t="s">
        <v>89</v>
      </c>
      <c r="B64" s="24">
        <v>75.717412854421084</v>
      </c>
      <c r="C64" s="24">
        <v>4.0439389388080453</v>
      </c>
      <c r="D64" s="24">
        <v>204.15954222898822</v>
      </c>
      <c r="E64" s="24">
        <v>71.353173459183239</v>
      </c>
      <c r="F64" s="24">
        <v>27.486998201455744</v>
      </c>
      <c r="G64" s="24">
        <v>27.714137397004926</v>
      </c>
      <c r="H64" s="38">
        <v>410.47520307986127</v>
      </c>
      <c r="I64" s="38"/>
      <c r="J64" s="29">
        <v>3874</v>
      </c>
      <c r="K64" s="30">
        <v>97077</v>
      </c>
    </row>
    <row r="65" spans="1:11" x14ac:dyDescent="0.25">
      <c r="A65" s="26" t="s">
        <v>90</v>
      </c>
      <c r="B65" s="24">
        <v>69.972072107911387</v>
      </c>
      <c r="C65" s="24">
        <v>3.7412358070828442</v>
      </c>
      <c r="D65" s="24">
        <v>188.28997894934511</v>
      </c>
      <c r="E65" s="24">
        <v>78.866037272317811</v>
      </c>
      <c r="F65" s="24">
        <v>31.025372360245193</v>
      </c>
      <c r="G65" s="24">
        <v>25.900859415051674</v>
      </c>
      <c r="H65" s="38">
        <v>397.79555591195401</v>
      </c>
      <c r="I65" s="38"/>
      <c r="J65" s="29">
        <v>3592</v>
      </c>
      <c r="K65" s="30">
        <v>84479</v>
      </c>
    </row>
    <row r="66" spans="1:11" x14ac:dyDescent="0.25">
      <c r="A66" s="26" t="s">
        <v>91</v>
      </c>
      <c r="B66" s="24">
        <v>70.900162810639529</v>
      </c>
      <c r="C66" s="24">
        <v>3.9958539483627993</v>
      </c>
      <c r="D66" s="24">
        <v>173.49816787734929</v>
      </c>
      <c r="E66" s="24">
        <v>84.928947049829915</v>
      </c>
      <c r="F66" s="24">
        <v>27.450949326525112</v>
      </c>
      <c r="G66" s="24">
        <v>25.629592995641229</v>
      </c>
      <c r="H66" s="38">
        <v>386.40367400834788</v>
      </c>
      <c r="I66" s="38"/>
      <c r="J66" s="29">
        <v>3301</v>
      </c>
      <c r="K66" s="30">
        <v>70828</v>
      </c>
    </row>
    <row r="67" spans="1:11" x14ac:dyDescent="0.25">
      <c r="A67" s="26" t="s">
        <v>92</v>
      </c>
      <c r="B67" s="24">
        <v>70.762380356841064</v>
      </c>
      <c r="C67" s="24">
        <v>3.522909315293596</v>
      </c>
      <c r="D67" s="24">
        <v>146.67305400135055</v>
      </c>
      <c r="E67" s="24">
        <v>91.547598330039236</v>
      </c>
      <c r="F67" s="24">
        <v>25.431807880256279</v>
      </c>
      <c r="G67" s="24">
        <v>24.077917147904756</v>
      </c>
      <c r="H67" s="38">
        <v>362.0156670316855</v>
      </c>
      <c r="I67" s="38"/>
      <c r="J67" s="29">
        <v>3126</v>
      </c>
      <c r="K67" s="30">
        <v>63049</v>
      </c>
    </row>
    <row r="68" spans="1:11" x14ac:dyDescent="0.25">
      <c r="A68" s="26" t="s">
        <v>93</v>
      </c>
      <c r="B68" s="24">
        <v>66.531156559199204</v>
      </c>
      <c r="C68" s="24">
        <v>2.5239409654327303</v>
      </c>
      <c r="D68" s="24">
        <v>115.19400040115265</v>
      </c>
      <c r="E68" s="24">
        <v>102.57217916271375</v>
      </c>
      <c r="F68" s="24">
        <v>35.266062227029948</v>
      </c>
      <c r="G68" s="24">
        <v>24.730246755232024</v>
      </c>
      <c r="H68" s="38">
        <v>346.81758607076034</v>
      </c>
      <c r="I68" s="38"/>
      <c r="J68" s="29">
        <v>3498</v>
      </c>
      <c r="K68" s="30">
        <v>66797</v>
      </c>
    </row>
    <row r="69" spans="1:11" x14ac:dyDescent="0.25">
      <c r="A69" s="26" t="s">
        <v>94</v>
      </c>
      <c r="B69" s="24">
        <v>64.148864472577031</v>
      </c>
      <c r="C69" s="24">
        <v>1.4672453239547054</v>
      </c>
      <c r="D69" s="24">
        <v>83.649963513978946</v>
      </c>
      <c r="E69" s="24">
        <v>110.27572454975774</v>
      </c>
      <c r="F69" s="24">
        <v>41.600054057376823</v>
      </c>
      <c r="G69" s="24">
        <v>23.233029285820166</v>
      </c>
      <c r="H69" s="38">
        <v>324.37488120346541</v>
      </c>
      <c r="I69" s="38"/>
      <c r="J69" s="29">
        <v>2870</v>
      </c>
      <c r="K69" s="30">
        <v>50194</v>
      </c>
    </row>
    <row r="70" spans="1:11" x14ac:dyDescent="0.25">
      <c r="A70" s="31" t="s">
        <v>95</v>
      </c>
      <c r="B70" s="24">
        <v>57.742753780424273</v>
      </c>
      <c r="C70" s="24">
        <v>0.74768462871468577</v>
      </c>
      <c r="D70" s="24">
        <v>62.078764271070746</v>
      </c>
      <c r="E70" s="24">
        <v>101.73422273267586</v>
      </c>
      <c r="F70" s="24">
        <v>42.55331495612954</v>
      </c>
      <c r="G70" s="24">
        <v>23.376490492156012</v>
      </c>
      <c r="H70" s="38">
        <v>288.23323086117114</v>
      </c>
      <c r="I70" s="38"/>
      <c r="J70" s="29">
        <v>2364</v>
      </c>
      <c r="K70" s="30">
        <v>37149</v>
      </c>
    </row>
    <row r="71" spans="1:11" x14ac:dyDescent="0.25">
      <c r="A71" s="31" t="s">
        <v>96</v>
      </c>
      <c r="B71" s="24">
        <v>49.199404701939869</v>
      </c>
      <c r="C71" s="24">
        <v>0.85653117283397973</v>
      </c>
      <c r="D71" s="24">
        <v>45.11401337333249</v>
      </c>
      <c r="E71" s="24">
        <v>79.571006721462069</v>
      </c>
      <c r="F71" s="24">
        <v>44.885293530349621</v>
      </c>
      <c r="G71" s="24">
        <v>22.783073959362351</v>
      </c>
      <c r="H71" s="38">
        <v>242.40932345928039</v>
      </c>
      <c r="I71" s="38"/>
      <c r="J71" s="29">
        <v>1984</v>
      </c>
      <c r="K71" s="30">
        <v>26320</v>
      </c>
    </row>
    <row r="72" spans="1:11" x14ac:dyDescent="0.25">
      <c r="A72" s="31" t="s">
        <v>97</v>
      </c>
      <c r="B72" s="24">
        <v>36.519740607443516</v>
      </c>
      <c r="C72" s="24">
        <v>0.2206429695001724</v>
      </c>
      <c r="D72" s="24">
        <v>30.008012755395256</v>
      </c>
      <c r="E72" s="24">
        <v>66.269215173385717</v>
      </c>
      <c r="F72" s="24">
        <v>39.361262656371842</v>
      </c>
      <c r="G72" s="24">
        <v>21.653336701667012</v>
      </c>
      <c r="H72" s="38">
        <v>194.03221086376354</v>
      </c>
      <c r="I72" s="38"/>
      <c r="J72" s="29">
        <v>1383</v>
      </c>
      <c r="K72" s="30">
        <v>14927</v>
      </c>
    </row>
    <row r="73" spans="1:11" x14ac:dyDescent="0.25">
      <c r="A73" s="31" t="s">
        <v>98</v>
      </c>
      <c r="B73" s="24">
        <v>26.051045194599528</v>
      </c>
      <c r="C73" s="24">
        <v>0.27161413042158505</v>
      </c>
      <c r="D73" s="24">
        <v>11.543709090528756</v>
      </c>
      <c r="E73" s="24">
        <v>53.400397485730522</v>
      </c>
      <c r="F73" s="24">
        <v>28.246669218846097</v>
      </c>
      <c r="G73" s="24">
        <v>16.778406870951628</v>
      </c>
      <c r="H73" s="38">
        <v>136.29184199107812</v>
      </c>
      <c r="I73" s="38"/>
      <c r="J73" s="29">
        <v>1026</v>
      </c>
      <c r="K73" s="30">
        <v>7783</v>
      </c>
    </row>
    <row r="74" spans="1:11" x14ac:dyDescent="0.25">
      <c r="A74" s="31"/>
      <c r="B74" s="24"/>
      <c r="C74" s="24"/>
      <c r="D74" s="24"/>
      <c r="E74" s="24"/>
      <c r="F74" s="24"/>
      <c r="G74" s="24"/>
      <c r="H74" s="38"/>
      <c r="I74" s="38"/>
    </row>
    <row r="75" spans="1:11" ht="15.75" thickBot="1" x14ac:dyDescent="0.3">
      <c r="A75" s="40" t="s">
        <v>8</v>
      </c>
      <c r="B75" s="41">
        <v>73.671221277955411</v>
      </c>
      <c r="C75" s="41">
        <v>2.9320881529571161</v>
      </c>
      <c r="D75" s="41">
        <v>107.02994341789677</v>
      </c>
      <c r="E75" s="41">
        <v>94.525262216951731</v>
      </c>
      <c r="F75" s="41">
        <v>36.332885035769792</v>
      </c>
      <c r="G75" s="41">
        <v>29.090368613304907</v>
      </c>
      <c r="H75" s="41">
        <v>343.58176871483573</v>
      </c>
      <c r="I75" s="41"/>
      <c r="J75" s="42">
        <v>51427</v>
      </c>
      <c r="K75" s="43">
        <v>1018467</v>
      </c>
    </row>
    <row r="76" spans="1:11" x14ac:dyDescent="0.25">
      <c r="A76" s="4"/>
      <c r="B76" s="24">
        <f>C75*3</f>
        <v>8.7962644588713488</v>
      </c>
      <c r="C76" s="24">
        <f>D75*3</f>
        <v>321.08983025369031</v>
      </c>
      <c r="D76" s="24">
        <f>B75*3</f>
        <v>221.01366383386625</v>
      </c>
      <c r="E76" s="44"/>
      <c r="F76" s="44"/>
      <c r="G76" s="44"/>
    </row>
    <row r="77" spans="1:11" x14ac:dyDescent="0.25">
      <c r="A77" s="4"/>
      <c r="B77" s="4"/>
      <c r="C77" s="4"/>
      <c r="D77" s="4"/>
      <c r="E77" s="4"/>
      <c r="F77" s="4"/>
      <c r="G77" s="4"/>
    </row>
    <row r="78" spans="1:11" x14ac:dyDescent="0.25">
      <c r="A78" s="45" t="s">
        <v>101</v>
      </c>
      <c r="B78" s="4"/>
      <c r="C78" s="4"/>
      <c r="D78" s="4"/>
      <c r="E78" s="4"/>
      <c r="F78" s="4"/>
      <c r="G78" s="4"/>
    </row>
    <row r="79" spans="1:11" x14ac:dyDescent="0.25">
      <c r="A79" s="4"/>
      <c r="B79" s="4"/>
      <c r="C79" s="4"/>
      <c r="D79" s="4"/>
      <c r="E79" s="4"/>
      <c r="F79" s="4"/>
      <c r="G79" s="4"/>
    </row>
    <row r="80" spans="1:11" x14ac:dyDescent="0.25">
      <c r="A80" s="4" t="s">
        <v>102</v>
      </c>
      <c r="B80" s="4"/>
      <c r="C80" s="4"/>
      <c r="D80" s="4"/>
      <c r="E80" s="4"/>
      <c r="F80" s="4"/>
      <c r="K80" s="46" t="s">
        <v>103</v>
      </c>
    </row>
    <row r="81" spans="1:7" x14ac:dyDescent="0.25">
      <c r="A81" s="4" t="s">
        <v>104</v>
      </c>
      <c r="B81" s="4"/>
      <c r="C81" s="4"/>
      <c r="D81" s="4"/>
      <c r="E81" s="4"/>
      <c r="F81" s="4"/>
      <c r="G81" s="4"/>
    </row>
  </sheetData>
  <mergeCells count="2">
    <mergeCell ref="B9:H9"/>
    <mergeCell ref="J9:K9"/>
  </mergeCells>
  <hyperlinks>
    <hyperlink ref="A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3"/>
  <sheetViews>
    <sheetView workbookViewId="0"/>
  </sheetViews>
  <sheetFormatPr defaultRowHeight="15" x14ac:dyDescent="0.25"/>
  <cols>
    <col min="1" max="1" width="15.7109375" style="5" customWidth="1"/>
    <col min="2" max="8" width="9.7109375" style="5" customWidth="1"/>
    <col min="9" max="9" width="1.7109375" style="5" customWidth="1"/>
    <col min="10" max="11" width="13.7109375" style="5" customWidth="1"/>
    <col min="12" max="19" width="0" hidden="1" customWidth="1"/>
  </cols>
  <sheetData>
    <row r="2" spans="1:16" x14ac:dyDescent="0.25">
      <c r="A2" s="3" t="s">
        <v>69</v>
      </c>
      <c r="B2" s="4"/>
      <c r="C2" s="4"/>
      <c r="D2" s="4"/>
      <c r="E2" s="4"/>
      <c r="F2" s="4"/>
      <c r="G2" s="4"/>
    </row>
    <row r="3" spans="1:16" x14ac:dyDescent="0.25">
      <c r="A3" s="6" t="s">
        <v>70</v>
      </c>
      <c r="B3" s="7"/>
      <c r="C3" s="7"/>
      <c r="D3" s="7"/>
      <c r="E3" s="7"/>
      <c r="F3" s="4"/>
      <c r="G3" s="4"/>
    </row>
    <row r="4" spans="1:16" x14ac:dyDescent="0.25">
      <c r="A4" s="4"/>
      <c r="B4" s="4"/>
      <c r="C4" s="4"/>
      <c r="D4" s="4"/>
      <c r="E4" s="4"/>
      <c r="F4" s="4"/>
      <c r="G4" s="4"/>
    </row>
    <row r="5" spans="1:16" x14ac:dyDescent="0.25">
      <c r="A5" s="4"/>
      <c r="B5" s="4"/>
      <c r="C5" s="4"/>
      <c r="D5" s="4"/>
      <c r="E5" s="4"/>
      <c r="F5" s="4"/>
      <c r="G5" s="4"/>
    </row>
    <row r="6" spans="1:16" x14ac:dyDescent="0.25">
      <c r="A6" s="56" t="s">
        <v>108</v>
      </c>
      <c r="B6" s="4"/>
      <c r="C6" s="4"/>
      <c r="D6" s="4"/>
      <c r="E6" s="4"/>
      <c r="F6" s="4"/>
      <c r="G6" s="4"/>
    </row>
    <row r="7" spans="1:16" x14ac:dyDescent="0.25">
      <c r="A7" s="8" t="s">
        <v>109</v>
      </c>
      <c r="B7" s="9"/>
      <c r="C7" s="9"/>
      <c r="D7" s="9"/>
      <c r="E7" s="9"/>
      <c r="F7" s="9"/>
      <c r="G7" s="9"/>
    </row>
    <row r="8" spans="1:16" x14ac:dyDescent="0.25">
      <c r="A8" s="10"/>
      <c r="B8" s="9"/>
      <c r="C8" s="9"/>
      <c r="D8" s="9"/>
      <c r="E8" s="9"/>
      <c r="F8" s="9"/>
      <c r="G8" s="9"/>
    </row>
    <row r="9" spans="1:16" ht="15.75" thickBot="1" x14ac:dyDescent="0.3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</row>
    <row r="10" spans="1:16" x14ac:dyDescent="0.25">
      <c r="A10" s="13"/>
      <c r="B10" s="269" t="s">
        <v>110</v>
      </c>
      <c r="C10" s="269"/>
      <c r="D10" s="269"/>
      <c r="E10" s="269"/>
      <c r="F10" s="269"/>
      <c r="G10" s="269"/>
      <c r="H10" s="269"/>
      <c r="I10" s="14"/>
      <c r="J10" s="270" t="s">
        <v>72</v>
      </c>
      <c r="K10" s="270"/>
    </row>
    <row r="11" spans="1:16" ht="23.25" x14ac:dyDescent="0.25">
      <c r="A11" s="15" t="s">
        <v>73</v>
      </c>
      <c r="B11" s="47" t="s">
        <v>5</v>
      </c>
      <c r="C11" s="47" t="s">
        <v>74</v>
      </c>
      <c r="D11" s="47" t="s">
        <v>75</v>
      </c>
      <c r="E11" s="47" t="s">
        <v>76</v>
      </c>
      <c r="F11" s="47" t="s">
        <v>77</v>
      </c>
      <c r="G11" s="47" t="s">
        <v>78</v>
      </c>
      <c r="H11" s="48" t="s">
        <v>79</v>
      </c>
      <c r="I11" s="49"/>
      <c r="J11" s="19" t="s">
        <v>80</v>
      </c>
      <c r="K11" s="19" t="s">
        <v>81</v>
      </c>
    </row>
    <row r="12" spans="1:16" x14ac:dyDescent="0.25">
      <c r="A12" s="20"/>
      <c r="B12" s="21"/>
      <c r="C12" s="21"/>
      <c r="D12" s="22"/>
      <c r="E12" s="22"/>
      <c r="F12" s="22"/>
      <c r="G12" s="22"/>
    </row>
    <row r="13" spans="1:16" x14ac:dyDescent="0.25">
      <c r="A13" s="23" t="s">
        <v>82</v>
      </c>
      <c r="B13" s="24"/>
      <c r="C13" s="24"/>
      <c r="D13" s="24"/>
      <c r="E13" s="24"/>
      <c r="F13" s="24"/>
      <c r="G13" s="24"/>
    </row>
    <row r="14" spans="1:16" x14ac:dyDescent="0.25">
      <c r="A14" s="25"/>
      <c r="B14" s="24"/>
      <c r="C14" s="24"/>
      <c r="D14" s="24"/>
      <c r="E14" s="24"/>
      <c r="F14" s="24"/>
      <c r="G14" s="24"/>
    </row>
    <row r="15" spans="1:16" x14ac:dyDescent="0.25">
      <c r="A15" s="26" t="s">
        <v>83</v>
      </c>
      <c r="B15" s="27">
        <v>224.31596657916123</v>
      </c>
      <c r="C15" s="27">
        <v>26.732372506434043</v>
      </c>
      <c r="D15" s="27">
        <v>0.45259654959124807</v>
      </c>
      <c r="E15" s="27">
        <v>3425.6151095708383</v>
      </c>
      <c r="F15" s="27">
        <v>261.04990427430272</v>
      </c>
      <c r="G15" s="27">
        <v>409.86157476780772</v>
      </c>
      <c r="H15" s="28">
        <v>4348.0275242481348</v>
      </c>
      <c r="I15" s="28"/>
      <c r="J15" s="29">
        <v>10967</v>
      </c>
      <c r="K15" s="30">
        <v>193965</v>
      </c>
    </row>
    <row r="16" spans="1:16" x14ac:dyDescent="0.25">
      <c r="A16" s="26" t="s">
        <v>84</v>
      </c>
      <c r="B16" s="27">
        <v>233.17758106780389</v>
      </c>
      <c r="C16" s="27">
        <v>47.743123513758469</v>
      </c>
      <c r="D16" s="27">
        <v>1789.0231441630453</v>
      </c>
      <c r="E16" s="27">
        <v>2004.9278208042206</v>
      </c>
      <c r="F16" s="27">
        <v>680.24373717214939</v>
      </c>
      <c r="G16" s="27">
        <v>1151.0142031512369</v>
      </c>
      <c r="H16" s="28">
        <v>5906.1296098722141</v>
      </c>
      <c r="I16" s="28"/>
      <c r="J16" s="29">
        <v>2184</v>
      </c>
      <c r="K16" s="30">
        <v>41387</v>
      </c>
      <c r="L16" s="69"/>
      <c r="M16" s="69" t="s">
        <v>137</v>
      </c>
      <c r="N16" s="69" t="s">
        <v>138</v>
      </c>
      <c r="O16" s="69" t="s">
        <v>136</v>
      </c>
      <c r="P16" s="69"/>
    </row>
    <row r="17" spans="1:19" x14ac:dyDescent="0.25">
      <c r="A17" s="26" t="s">
        <v>85</v>
      </c>
      <c r="B17" s="27">
        <v>227.12437733602474</v>
      </c>
      <c r="C17" s="27">
        <v>36.874434394553795</v>
      </c>
      <c r="D17" s="27">
        <v>3171.6793731616808</v>
      </c>
      <c r="E17" s="27">
        <v>1583.6059134390753</v>
      </c>
      <c r="F17" s="27">
        <v>407.79135080021666</v>
      </c>
      <c r="G17" s="27">
        <v>1442.7610333554642</v>
      </c>
      <c r="H17" s="28">
        <v>6869.836482487015</v>
      </c>
      <c r="I17" s="28"/>
      <c r="J17" s="29">
        <v>2093</v>
      </c>
      <c r="K17" s="30">
        <v>40306</v>
      </c>
      <c r="L17" s="69" t="s">
        <v>196</v>
      </c>
      <c r="M17" s="71">
        <f>((J17/P17)*C17)+((J18/P17)*C18)+((J19/P17)*C19)+((J20/P17)*C20)+((J21/P17)*C21)+((J22/P17)*C22)</f>
        <v>66.85253220367693</v>
      </c>
      <c r="N17" s="71">
        <f>((J17/P17)*D17)+((J18/P17)*D18)+((J19/P17)*D19)+((J20/P17)*D20)+((J21/P17)*D21)+((J22/P17)*D22)</f>
        <v>5214.5947237492974</v>
      </c>
      <c r="O17" s="71">
        <f>((J17/P17)*B17)+((J18/P17)*B18)+((J19/P17)*B19)+((J20/P17)*B20)+((J21/P17)*B21)+((J22/P17)*B22)</f>
        <v>202.55531673946678</v>
      </c>
      <c r="P17" s="2">
        <f>SUM(J17:J22)</f>
        <v>18808</v>
      </c>
    </row>
    <row r="18" spans="1:19" x14ac:dyDescent="0.25">
      <c r="A18" s="26" t="s">
        <v>86</v>
      </c>
      <c r="B18" s="27">
        <v>223.79142685137364</v>
      </c>
      <c r="C18" s="27">
        <v>71.770599484724485</v>
      </c>
      <c r="D18" s="27">
        <v>4311.7998870608226</v>
      </c>
      <c r="E18" s="27">
        <v>1692.2775539493809</v>
      </c>
      <c r="F18" s="27">
        <v>331.46904131886669</v>
      </c>
      <c r="G18" s="27">
        <v>1472.0770707605998</v>
      </c>
      <c r="H18" s="28">
        <v>8103.1855794257681</v>
      </c>
      <c r="I18" s="28"/>
      <c r="J18" s="29">
        <v>2768</v>
      </c>
      <c r="K18" s="30">
        <v>59964</v>
      </c>
      <c r="L18" s="69" t="s">
        <v>197</v>
      </c>
      <c r="M18" s="71">
        <f>((J23/P18)*C23)+((J24/P18)*C24)+((J25/P18)*C25)+((J26/P18)*C26)</f>
        <v>38.119364922020495</v>
      </c>
      <c r="N18" s="71">
        <f>((J23/P18)*D23)+((J24/P18)*D24)+((J25/P18)*D25)+((J26/P18)*D26)</f>
        <v>4785.9148254186694</v>
      </c>
      <c r="O18" s="71">
        <f>((J23/P18)*B23)+((J24/P18)*B24)+((J25/P18)*B25)+((J26/P18)*B26)</f>
        <v>177.99768237413056</v>
      </c>
      <c r="P18" s="2">
        <f>SUM(J23:J26)</f>
        <v>12487</v>
      </c>
    </row>
    <row r="19" spans="1:19" x14ac:dyDescent="0.25">
      <c r="A19" s="26" t="s">
        <v>87</v>
      </c>
      <c r="B19" s="27">
        <v>222.45867754761224</v>
      </c>
      <c r="C19" s="27">
        <v>61.034021513973777</v>
      </c>
      <c r="D19" s="27">
        <v>4834.6732403368096</v>
      </c>
      <c r="E19" s="27">
        <v>1599.0437825734598</v>
      </c>
      <c r="F19" s="27">
        <v>266.48929589717886</v>
      </c>
      <c r="G19" s="27">
        <v>1351.5863766632174</v>
      </c>
      <c r="H19" s="28">
        <v>8335.2853945322513</v>
      </c>
      <c r="I19" s="28"/>
      <c r="J19" s="29">
        <v>3045</v>
      </c>
      <c r="K19" s="30">
        <v>68227</v>
      </c>
      <c r="L19" s="69" t="s">
        <v>198</v>
      </c>
      <c r="M19" s="71">
        <f>((J27/P19)*C27)+((J28/P19)*C28)+((J29/P19)*C29)+((J30/P19)*C30)</f>
        <v>12.285514977200387</v>
      </c>
      <c r="N19" s="71">
        <f>((J27/P19)*D27)+((J28/P19)*D28)+((J29/P19)*D29)+((J30/P19)*D30)</f>
        <v>1764.7344445554982</v>
      </c>
      <c r="O19" s="71">
        <f>((J27/P19)*B27)+((J28/P19)*B28)+((J29/P19)*B29)+((J30/P19)*B30)</f>
        <v>123.70841204784831</v>
      </c>
      <c r="P19" s="2">
        <f>SUM(J27:J30)</f>
        <v>6071</v>
      </c>
    </row>
    <row r="20" spans="1:19" x14ac:dyDescent="0.25">
      <c r="A20" s="26" t="s">
        <v>88</v>
      </c>
      <c r="B20" s="27">
        <v>196.07824141098016</v>
      </c>
      <c r="C20" s="27">
        <v>65.783628212523411</v>
      </c>
      <c r="D20" s="27">
        <v>5677.8116755259161</v>
      </c>
      <c r="E20" s="27">
        <v>1489.6113509640722</v>
      </c>
      <c r="F20" s="27">
        <v>209.22304192387233</v>
      </c>
      <c r="G20" s="27">
        <v>1151.9502091705253</v>
      </c>
      <c r="H20" s="28">
        <v>8790.4581472078899</v>
      </c>
      <c r="I20" s="28"/>
      <c r="J20" s="29">
        <v>3575</v>
      </c>
      <c r="K20" s="30">
        <v>82605</v>
      </c>
      <c r="L20" s="69"/>
      <c r="M20" s="71"/>
      <c r="N20" s="71"/>
      <c r="O20" s="71"/>
      <c r="P20" s="2"/>
    </row>
    <row r="21" spans="1:19" x14ac:dyDescent="0.25">
      <c r="A21" s="26" t="s">
        <v>89</v>
      </c>
      <c r="B21" s="27">
        <v>188.20949200923641</v>
      </c>
      <c r="C21" s="27">
        <v>84.488602670356258</v>
      </c>
      <c r="D21" s="27">
        <v>6052.4274148244494</v>
      </c>
      <c r="E21" s="27">
        <v>1523.8450193448139</v>
      </c>
      <c r="F21" s="27">
        <v>210.93379665526913</v>
      </c>
      <c r="G21" s="27">
        <v>1173.3493805252383</v>
      </c>
      <c r="H21" s="28">
        <v>9233.2537060293653</v>
      </c>
      <c r="I21" s="28"/>
      <c r="J21" s="29">
        <v>3880</v>
      </c>
      <c r="K21" s="30">
        <v>90207</v>
      </c>
      <c r="M21" s="71">
        <f>M17*1.609344</f>
        <v>107.58872158679425</v>
      </c>
      <c r="N21" s="71">
        <f t="shared" ref="N21:O21" si="0">N17*1.609344</f>
        <v>8392.0767310975898</v>
      </c>
      <c r="O21" s="71">
        <f t="shared" si="0"/>
        <v>325.98118366276043</v>
      </c>
    </row>
    <row r="22" spans="1:19" x14ac:dyDescent="0.25">
      <c r="A22" s="26" t="s">
        <v>90</v>
      </c>
      <c r="B22" s="27">
        <v>175.86747629080909</v>
      </c>
      <c r="C22" s="27">
        <v>67.502863473871102</v>
      </c>
      <c r="D22" s="27">
        <v>6092.1193566914526</v>
      </c>
      <c r="E22" s="27">
        <v>1583.2996618239436</v>
      </c>
      <c r="F22" s="27">
        <v>213.62551367786631</v>
      </c>
      <c r="G22" s="27">
        <v>1183.6673593337684</v>
      </c>
      <c r="H22" s="28">
        <v>9316.0822312917117</v>
      </c>
      <c r="I22" s="28"/>
      <c r="J22" s="29">
        <v>3447</v>
      </c>
      <c r="K22" s="30">
        <v>78739</v>
      </c>
      <c r="M22" s="71">
        <f t="shared" ref="M22:O23" si="1">M18*1.609344</f>
        <v>61.347171221064158</v>
      </c>
      <c r="N22" s="71">
        <f t="shared" si="1"/>
        <v>7702.1833087985833</v>
      </c>
      <c r="O22" s="71">
        <f t="shared" si="1"/>
        <v>286.45950214271278</v>
      </c>
    </row>
    <row r="23" spans="1:19" x14ac:dyDescent="0.25">
      <c r="A23" s="26" t="s">
        <v>91</v>
      </c>
      <c r="B23" s="27">
        <v>180.38087883185116</v>
      </c>
      <c r="C23" s="27">
        <v>49.435833797638388</v>
      </c>
      <c r="D23" s="27">
        <v>5819.6313732527178</v>
      </c>
      <c r="E23" s="27">
        <v>1637.3680121270218</v>
      </c>
      <c r="F23" s="27">
        <v>198.7327301961831</v>
      </c>
      <c r="G23" s="27">
        <v>1099.7910393560664</v>
      </c>
      <c r="H23" s="28">
        <v>8985.339867561479</v>
      </c>
      <c r="I23" s="28"/>
      <c r="J23" s="29">
        <v>3204</v>
      </c>
      <c r="K23" s="30">
        <v>69313</v>
      </c>
      <c r="M23" s="71">
        <f t="shared" si="1"/>
        <v>19.771619815467581</v>
      </c>
      <c r="N23" s="71">
        <f t="shared" si="1"/>
        <v>2840.0647899387236</v>
      </c>
      <c r="O23" s="71">
        <f t="shared" si="1"/>
        <v>199.0893906787324</v>
      </c>
    </row>
    <row r="24" spans="1:19" x14ac:dyDescent="0.25">
      <c r="A24" s="26" t="s">
        <v>92</v>
      </c>
      <c r="B24" s="27">
        <v>174.59285380430401</v>
      </c>
      <c r="C24" s="27">
        <v>46.891508290189641</v>
      </c>
      <c r="D24" s="27">
        <v>5301.7249170732966</v>
      </c>
      <c r="E24" s="27">
        <v>1631.6966659869568</v>
      </c>
      <c r="F24" s="27">
        <v>192.0040185405274</v>
      </c>
      <c r="G24" s="27">
        <v>859.45476219684394</v>
      </c>
      <c r="H24" s="28">
        <v>8206.3647258921192</v>
      </c>
      <c r="I24" s="28"/>
      <c r="J24" s="29">
        <v>3197</v>
      </c>
      <c r="K24" s="30">
        <v>65229</v>
      </c>
    </row>
    <row r="25" spans="1:19" x14ac:dyDescent="0.25">
      <c r="A25" s="26" t="s">
        <v>93</v>
      </c>
      <c r="B25" s="27">
        <v>182.55958169240282</v>
      </c>
      <c r="C25" s="27">
        <v>27.408769205211144</v>
      </c>
      <c r="D25" s="27">
        <v>4472.8342010687629</v>
      </c>
      <c r="E25" s="27">
        <v>1865.9191829163954</v>
      </c>
      <c r="F25" s="27">
        <v>296.73151957925444</v>
      </c>
      <c r="G25" s="27">
        <v>725.07114489409582</v>
      </c>
      <c r="H25" s="28">
        <v>7570.5243993561226</v>
      </c>
      <c r="I25" s="28"/>
      <c r="J25" s="29">
        <v>3396</v>
      </c>
      <c r="K25" s="30">
        <v>67888</v>
      </c>
    </row>
    <row r="26" spans="1:19" x14ac:dyDescent="0.25">
      <c r="A26" s="26" t="s">
        <v>94</v>
      </c>
      <c r="B26" s="27">
        <v>173.44647992147111</v>
      </c>
      <c r="C26" s="27">
        <v>27.736716010781866</v>
      </c>
      <c r="D26" s="27">
        <v>3336.8996276536677</v>
      </c>
      <c r="E26" s="27">
        <v>1848.1806003611366</v>
      </c>
      <c r="F26" s="27">
        <v>352.13995387239157</v>
      </c>
      <c r="G26" s="27">
        <v>712.77354661232937</v>
      </c>
      <c r="H26" s="28">
        <v>6451.1769244317784</v>
      </c>
      <c r="I26" s="28"/>
      <c r="J26" s="29">
        <v>2690</v>
      </c>
      <c r="K26" s="30">
        <v>49497</v>
      </c>
    </row>
    <row r="27" spans="1:19" x14ac:dyDescent="0.25">
      <c r="A27" s="50" t="s">
        <v>95</v>
      </c>
      <c r="B27" s="27">
        <v>152.85353802718831</v>
      </c>
      <c r="C27" s="27">
        <v>19.638409732853436</v>
      </c>
      <c r="D27" s="27">
        <v>2581.9908163919822</v>
      </c>
      <c r="E27" s="27">
        <v>1742.0746457510697</v>
      </c>
      <c r="F27" s="27">
        <v>379.73947513740848</v>
      </c>
      <c r="G27" s="27">
        <v>610.49433213957457</v>
      </c>
      <c r="H27" s="28">
        <v>5486.7912171800772</v>
      </c>
      <c r="I27" s="28"/>
      <c r="J27" s="29">
        <v>2211</v>
      </c>
      <c r="K27" s="30">
        <v>37578</v>
      </c>
    </row>
    <row r="28" spans="1:19" x14ac:dyDescent="0.25">
      <c r="A28" s="50" t="s">
        <v>96</v>
      </c>
      <c r="B28" s="27">
        <v>126.54670841882208</v>
      </c>
      <c r="C28" s="27">
        <v>9.3740255250213202</v>
      </c>
      <c r="D28" s="27">
        <v>1810.7718510264056</v>
      </c>
      <c r="E28" s="27">
        <v>1176.3756543032548</v>
      </c>
      <c r="F28" s="27">
        <v>391.2378547774336</v>
      </c>
      <c r="G28" s="27">
        <v>538.09757882037513</v>
      </c>
      <c r="H28" s="28">
        <v>4052.4036728713122</v>
      </c>
      <c r="I28" s="28"/>
      <c r="J28" s="29">
        <v>1802</v>
      </c>
      <c r="K28" s="30">
        <v>26456</v>
      </c>
    </row>
    <row r="29" spans="1:19" x14ac:dyDescent="0.25">
      <c r="A29" s="50" t="s">
        <v>97</v>
      </c>
      <c r="B29" s="27">
        <v>106.677142976878</v>
      </c>
      <c r="C29" s="27">
        <v>9.6746921348279944</v>
      </c>
      <c r="D29" s="27">
        <v>1093.2626679056814</v>
      </c>
      <c r="E29" s="27">
        <v>992.53598926144446</v>
      </c>
      <c r="F29" s="27">
        <v>367.95228750744621</v>
      </c>
      <c r="G29" s="27">
        <v>477.65835704356795</v>
      </c>
      <c r="H29" s="28">
        <v>3047.7611368298458</v>
      </c>
      <c r="I29" s="28"/>
      <c r="J29" s="29">
        <v>1242</v>
      </c>
      <c r="K29" s="30">
        <v>15407</v>
      </c>
    </row>
    <row r="30" spans="1:19" x14ac:dyDescent="0.25">
      <c r="A30" s="50" t="s">
        <v>98</v>
      </c>
      <c r="B30" s="27">
        <v>64.392667667124854</v>
      </c>
      <c r="C30" s="27">
        <v>2.7657792643380081</v>
      </c>
      <c r="D30" s="27">
        <v>470.68383427122188</v>
      </c>
      <c r="E30" s="27">
        <v>887.15985320499362</v>
      </c>
      <c r="F30" s="27">
        <v>261.60200508512014</v>
      </c>
      <c r="G30" s="27">
        <v>251.60166661810695</v>
      </c>
      <c r="H30" s="28">
        <v>1938.2058061109053</v>
      </c>
      <c r="I30" s="28"/>
      <c r="J30" s="29">
        <v>816</v>
      </c>
      <c r="K30" s="30">
        <v>7253</v>
      </c>
    </row>
    <row r="31" spans="1:19" x14ac:dyDescent="0.25">
      <c r="A31" s="50"/>
      <c r="B31" s="27"/>
      <c r="C31" s="27"/>
      <c r="D31" s="27"/>
      <c r="E31" s="27"/>
      <c r="F31" s="27"/>
      <c r="G31" s="27"/>
      <c r="H31" s="28"/>
      <c r="I31" s="28"/>
    </row>
    <row r="32" spans="1:19" x14ac:dyDescent="0.25">
      <c r="A32" s="51" t="s">
        <v>8</v>
      </c>
      <c r="B32" s="28">
        <v>194.56372619839402</v>
      </c>
      <c r="C32" s="28">
        <v>44.912147172493746</v>
      </c>
      <c r="D32" s="28">
        <v>3474.7305270936849</v>
      </c>
      <c r="E32" s="28">
        <v>1979.9490987009074</v>
      </c>
      <c r="F32" s="28">
        <v>293.17266871376273</v>
      </c>
      <c r="G32" s="28">
        <v>916.55793142383982</v>
      </c>
      <c r="H32" s="28">
        <v>6903.886099303083</v>
      </c>
      <c r="I32" s="28"/>
      <c r="J32" s="33">
        <v>50517</v>
      </c>
      <c r="K32" s="34">
        <v>994021</v>
      </c>
      <c r="L32" s="85">
        <f>B32/$H$32</f>
        <v>2.8181769426647171E-2</v>
      </c>
      <c r="M32" s="80">
        <f>B32*1.609344</f>
        <v>313.11996537502824</v>
      </c>
      <c r="N32" s="80">
        <f t="shared" ref="N32:R32" si="2">C32*1.609344</f>
        <v>72.279094579169779</v>
      </c>
      <c r="O32" s="80">
        <f t="shared" si="2"/>
        <v>5592.0367253950599</v>
      </c>
      <c r="P32" s="80">
        <f t="shared" si="2"/>
        <v>3186.4192022997131</v>
      </c>
      <c r="Q32" s="80">
        <f t="shared" si="2"/>
        <v>471.81567535848183</v>
      </c>
      <c r="R32" s="80">
        <f t="shared" si="2"/>
        <v>1475.0570075893681</v>
      </c>
      <c r="S32" s="80">
        <f>H32*1.609344</f>
        <v>11110.727670596822</v>
      </c>
    </row>
    <row r="33" spans="1:20" x14ac:dyDescent="0.25">
      <c r="A33" s="52"/>
      <c r="B33" s="28">
        <v>184.97856820699431</v>
      </c>
      <c r="C33" s="28">
        <v>49.477307969196346</v>
      </c>
      <c r="D33" s="28">
        <v>3359.2382503167091</v>
      </c>
      <c r="E33" s="28">
        <v>1875.1608851169603</v>
      </c>
      <c r="F33" s="28">
        <v>291.86731957016553</v>
      </c>
      <c r="G33" s="28">
        <v>918.76141001743667</v>
      </c>
      <c r="H33" s="28">
        <v>6679.4837411974622</v>
      </c>
      <c r="I33" s="24"/>
    </row>
    <row r="34" spans="1:20" x14ac:dyDescent="0.25">
      <c r="A34" s="36"/>
      <c r="B34" s="83">
        <f>(B33-B32)/B32</f>
        <v>-4.9264876751105469E-2</v>
      </c>
      <c r="C34" s="84">
        <f t="shared" ref="C34:H34" si="3">(C33-C32)/C32</f>
        <v>0.10164646057043812</v>
      </c>
      <c r="D34" s="83">
        <f t="shared" si="3"/>
        <v>-3.3237765022767173E-2</v>
      </c>
      <c r="E34" s="83">
        <f t="shared" si="3"/>
        <v>-5.292470076766171E-2</v>
      </c>
      <c r="F34" s="83">
        <f t="shared" si="3"/>
        <v>-4.452492619193186E-3</v>
      </c>
      <c r="G34" s="83">
        <f t="shared" si="3"/>
        <v>2.4040800019850691E-3</v>
      </c>
      <c r="H34" s="83">
        <f t="shared" si="3"/>
        <v>-3.2503774668048657E-2</v>
      </c>
      <c r="I34" s="27"/>
    </row>
    <row r="35" spans="1:20" x14ac:dyDescent="0.25">
      <c r="A35" s="23" t="s">
        <v>99</v>
      </c>
      <c r="B35" s="27">
        <f t="shared" ref="B35:D35" si="4">B32*1.609344</f>
        <v>313.11996537502824</v>
      </c>
      <c r="C35" s="27">
        <f t="shared" si="4"/>
        <v>72.279094579169779</v>
      </c>
      <c r="D35" s="27">
        <f t="shared" si="4"/>
        <v>5592.0367253950599</v>
      </c>
      <c r="E35" s="27">
        <f t="shared" ref="E35:G35" si="5">E32*1.609344</f>
        <v>3186.4192022997131</v>
      </c>
      <c r="F35" s="27">
        <f t="shared" si="5"/>
        <v>471.81567535848183</v>
      </c>
      <c r="G35" s="27">
        <f t="shared" si="5"/>
        <v>1475.0570075893681</v>
      </c>
      <c r="H35" s="27">
        <f>H32*1.609344</f>
        <v>11110.727670596822</v>
      </c>
      <c r="I35" s="27"/>
    </row>
    <row r="36" spans="1:20" s="80" customFormat="1" x14ac:dyDescent="0.25">
      <c r="A36" s="23"/>
      <c r="B36" s="27">
        <f t="shared" ref="B36:D36" si="6">B33*1.609344</f>
        <v>297.69414887251708</v>
      </c>
      <c r="C36" s="27">
        <f t="shared" si="6"/>
        <v>79.626008716378323</v>
      </c>
      <c r="D36" s="27">
        <f t="shared" si="6"/>
        <v>5406.1699227176941</v>
      </c>
      <c r="E36" s="27">
        <f>E33*1.609344</f>
        <v>3017.7789194976694</v>
      </c>
      <c r="F36" s="27">
        <f>F33*1.609344</f>
        <v>469.71491954632853</v>
      </c>
      <c r="G36" s="27">
        <f>G33*1.609344</f>
        <v>1478.6031626431018</v>
      </c>
      <c r="H36" s="27">
        <f>H33*1.609344</f>
        <v>10749.58708199369</v>
      </c>
      <c r="I36" s="27"/>
      <c r="J36" s="5"/>
      <c r="K36" s="5"/>
    </row>
    <row r="37" spans="1:20" x14ac:dyDescent="0.25">
      <c r="A37" s="25"/>
      <c r="B37" s="24">
        <f>B38*3</f>
        <v>664.09486739785996</v>
      </c>
      <c r="C37" s="24">
        <f t="shared" ref="C37:D37" si="7">C38*3</f>
        <v>119.44600176147424</v>
      </c>
      <c r="D37" s="24">
        <f t="shared" si="7"/>
        <v>1.7785895145321466</v>
      </c>
      <c r="I37" s="27"/>
    </row>
    <row r="38" spans="1:20" x14ac:dyDescent="0.25">
      <c r="A38" s="26" t="s">
        <v>83</v>
      </c>
      <c r="B38" s="24">
        <v>221.36495579928666</v>
      </c>
      <c r="C38" s="24">
        <v>39.815333920491412</v>
      </c>
      <c r="D38" s="24">
        <v>0.59286317151071555</v>
      </c>
      <c r="E38" s="24">
        <v>3330.3759377108026</v>
      </c>
      <c r="F38" s="24">
        <v>244.6197640746166</v>
      </c>
      <c r="G38" s="24">
        <v>432.0362966142344</v>
      </c>
      <c r="H38" s="38">
        <v>4268.8051512909424</v>
      </c>
      <c r="I38" s="24"/>
      <c r="J38" s="29">
        <v>5626</v>
      </c>
      <c r="K38" s="30">
        <v>97431</v>
      </c>
      <c r="L38" s="69"/>
      <c r="M38" s="69"/>
      <c r="N38" s="69"/>
      <c r="O38" s="69"/>
      <c r="P38" s="69"/>
    </row>
    <row r="39" spans="1:20" x14ac:dyDescent="0.25">
      <c r="A39" s="26" t="s">
        <v>84</v>
      </c>
      <c r="B39" s="24">
        <v>240.37029220249883</v>
      </c>
      <c r="C39" s="24">
        <v>81.460113352720313</v>
      </c>
      <c r="D39" s="24">
        <v>1868.496192973935</v>
      </c>
      <c r="E39" s="24">
        <v>1877.7841096815234</v>
      </c>
      <c r="F39" s="24">
        <v>582.6127181504329</v>
      </c>
      <c r="G39" s="24">
        <v>1094.9003793170386</v>
      </c>
      <c r="H39" s="38">
        <v>5745.6238056781485</v>
      </c>
      <c r="I39" s="24"/>
      <c r="J39" s="29">
        <v>1076</v>
      </c>
      <c r="K39" s="30">
        <v>19302</v>
      </c>
      <c r="L39" s="69"/>
      <c r="M39" s="69" t="s">
        <v>137</v>
      </c>
      <c r="N39" s="69" t="s">
        <v>138</v>
      </c>
      <c r="O39" s="69" t="s">
        <v>136</v>
      </c>
      <c r="P39" s="69"/>
    </row>
    <row r="40" spans="1:20" x14ac:dyDescent="0.25">
      <c r="A40" s="26" t="s">
        <v>85</v>
      </c>
      <c r="B40" s="24">
        <v>230.53541037448764</v>
      </c>
      <c r="C40" s="24">
        <v>49.283908120323645</v>
      </c>
      <c r="D40" s="24">
        <v>3482.395729855185</v>
      </c>
      <c r="E40" s="24">
        <v>1249.7766146008771</v>
      </c>
      <c r="F40" s="24">
        <v>396.3799935164252</v>
      </c>
      <c r="G40" s="24">
        <v>1524.0595605851138</v>
      </c>
      <c r="H40" s="38">
        <v>6932.4312170524126</v>
      </c>
      <c r="I40" s="24"/>
      <c r="J40" s="29">
        <v>987</v>
      </c>
      <c r="K40" s="30">
        <v>17650</v>
      </c>
      <c r="L40" s="69" t="s">
        <v>196</v>
      </c>
      <c r="M40" s="71">
        <f>((J40/P40)*C40)+((J41/P40)*C41)+((J42/P40)*C42)+((J43/P40)*C43)+((J44/P40)*C44)+((J45/P40)*C45)</f>
        <v>107.57539450024052</v>
      </c>
      <c r="N40" s="71">
        <f>((J40/P40)*D40)+((J41/P40)*D41)+((J42/P40)*D42)+((J43/P40)*D43)+((J44/P40)*D44)+((J45/P40)*D45)</f>
        <v>6483.5664852029813</v>
      </c>
      <c r="O40" s="71">
        <f>((J40/P40)*B40)+((J41/P40)*B41)+((J42/P40)*B42)+((J43/P40)*B43)+((J44/P40)*B44)+((J45/P40)*B45)</f>
        <v>181.52927141778477</v>
      </c>
      <c r="P40" s="2">
        <f>SUM(J40:J45)</f>
        <v>8932</v>
      </c>
      <c r="Q40" s="73"/>
      <c r="R40" s="72"/>
      <c r="S40" s="72"/>
      <c r="T40" s="72"/>
    </row>
    <row r="41" spans="1:20" x14ac:dyDescent="0.25">
      <c r="A41" s="26" t="s">
        <v>86</v>
      </c>
      <c r="B41" s="24">
        <v>198.18866266094122</v>
      </c>
      <c r="C41" s="24">
        <v>111.55380637979466</v>
      </c>
      <c r="D41" s="24">
        <v>5012.6890633513913</v>
      </c>
      <c r="E41" s="24">
        <v>1202.6863118886492</v>
      </c>
      <c r="F41" s="24">
        <v>304.81467780155577</v>
      </c>
      <c r="G41" s="24">
        <v>1592.1293137885489</v>
      </c>
      <c r="H41" s="38">
        <v>8422.0618358708816</v>
      </c>
      <c r="I41" s="24"/>
      <c r="J41" s="29">
        <v>1250</v>
      </c>
      <c r="K41" s="30">
        <v>24518</v>
      </c>
      <c r="L41" s="69" t="s">
        <v>197</v>
      </c>
      <c r="M41" s="71">
        <f>((J46/P41)*C46)+((J47/P41)*C47)+((J48/P41)*C48)+((J49/P41)*C49)</f>
        <v>61.667069381006705</v>
      </c>
      <c r="N41" s="71">
        <f>((J46/P41)*D46)+((J47/P41)*D47)+((J48/P41)*D48)+((J49/P41)*D49)</f>
        <v>6827.5613927177483</v>
      </c>
      <c r="O41" s="71">
        <f>((J46/P41)*B46)+((J47/P41)*B47)+((J48/P41)*B48)+((J49/P41)*B49)</f>
        <v>181.19832110186735</v>
      </c>
      <c r="P41" s="2">
        <f>SUM(J46:J49)</f>
        <v>6017</v>
      </c>
      <c r="Q41" s="75"/>
      <c r="R41" s="76"/>
      <c r="S41" s="76"/>
      <c r="T41" s="76"/>
    </row>
    <row r="42" spans="1:20" x14ac:dyDescent="0.25">
      <c r="A42" s="26" t="s">
        <v>87</v>
      </c>
      <c r="B42" s="24">
        <v>199.02037959680925</v>
      </c>
      <c r="C42" s="24">
        <v>100.00157717240796</v>
      </c>
      <c r="D42" s="24">
        <v>6057.3789980145584</v>
      </c>
      <c r="E42" s="24">
        <v>1211.4768290144086</v>
      </c>
      <c r="F42" s="24">
        <v>235.56353553281812</v>
      </c>
      <c r="G42" s="24">
        <v>1590.4269293470766</v>
      </c>
      <c r="H42" s="38">
        <v>9393.8682486780781</v>
      </c>
      <c r="I42" s="24"/>
      <c r="J42" s="29">
        <v>1435</v>
      </c>
      <c r="K42" s="30">
        <v>30189</v>
      </c>
      <c r="L42" s="69" t="s">
        <v>198</v>
      </c>
      <c r="M42" s="71">
        <f>((J50/P42)*C50)+((J51/P42)*C51)+((J52/P42)*C52)+((J53/P42)*C53)</f>
        <v>23.712776043254294</v>
      </c>
      <c r="N42" s="71">
        <f>((J50/P42)*D50)+((J51/P42)*D51)+((J52/P42)*D52)+((J53/P42)*D53)</f>
        <v>3145.8800363790242</v>
      </c>
      <c r="O42" s="71">
        <f>((J50/P42)*B50)+((J51/P42)*B51)+((J52/P42)*B52)+((J53/P42)*B53)</f>
        <v>142.35225214420851</v>
      </c>
      <c r="P42" s="2">
        <f>SUM(J50:J53)</f>
        <v>2676</v>
      </c>
      <c r="Q42" s="75"/>
      <c r="R42" s="76"/>
      <c r="S42" s="76"/>
      <c r="T42" s="76"/>
    </row>
    <row r="43" spans="1:20" x14ac:dyDescent="0.25">
      <c r="A43" s="26" t="s">
        <v>88</v>
      </c>
      <c r="B43" s="24">
        <v>171.62306094297406</v>
      </c>
      <c r="C43" s="24">
        <v>102.78923717456522</v>
      </c>
      <c r="D43" s="24">
        <v>7038.5417612382098</v>
      </c>
      <c r="E43" s="24">
        <v>852.37574923860461</v>
      </c>
      <c r="F43" s="24">
        <v>183.86875385707563</v>
      </c>
      <c r="G43" s="24">
        <v>1512.0649580790023</v>
      </c>
      <c r="H43" s="38">
        <v>9861.2635205304323</v>
      </c>
      <c r="I43" s="24"/>
      <c r="J43" s="29">
        <v>1717</v>
      </c>
      <c r="K43" s="30">
        <v>35896</v>
      </c>
      <c r="Q43" s="75"/>
      <c r="R43" s="76"/>
      <c r="S43" s="76"/>
      <c r="T43" s="76"/>
    </row>
    <row r="44" spans="1:20" x14ac:dyDescent="0.25">
      <c r="A44" s="26" t="s">
        <v>89</v>
      </c>
      <c r="B44" s="24">
        <v>161.3224989771129</v>
      </c>
      <c r="C44" s="24">
        <v>144.84764038830633</v>
      </c>
      <c r="D44" s="24">
        <v>7531.2789824174688</v>
      </c>
      <c r="E44" s="24">
        <v>840.41832307677748</v>
      </c>
      <c r="F44" s="24">
        <v>202.01242700423009</v>
      </c>
      <c r="G44" s="24">
        <v>1520.0607713696572</v>
      </c>
      <c r="H44" s="38">
        <v>10399.940643233553</v>
      </c>
      <c r="I44" s="24"/>
      <c r="J44" s="29">
        <v>1856</v>
      </c>
      <c r="K44" s="30">
        <v>39083</v>
      </c>
      <c r="L44" s="69" t="s">
        <v>196</v>
      </c>
      <c r="M44" s="71">
        <f>M40*1.609344</f>
        <v>173.1258156865951</v>
      </c>
      <c r="N44" s="71">
        <f t="shared" ref="N44:O44" si="8">N40*1.609344</f>
        <v>10434.288821562508</v>
      </c>
      <c r="O44" s="71">
        <f t="shared" si="8"/>
        <v>292.14304378058341</v>
      </c>
      <c r="Q44" s="75"/>
      <c r="R44" s="76"/>
      <c r="S44" s="76"/>
      <c r="T44" s="76"/>
    </row>
    <row r="45" spans="1:20" x14ac:dyDescent="0.25">
      <c r="A45" s="26" t="s">
        <v>90</v>
      </c>
      <c r="B45" s="24">
        <v>157.94877028798362</v>
      </c>
      <c r="C45" s="24">
        <v>109.03932682561657</v>
      </c>
      <c r="D45" s="24">
        <v>7974.3100614777723</v>
      </c>
      <c r="E45" s="24">
        <v>871.09398230811189</v>
      </c>
      <c r="F45" s="24">
        <v>156.59421179800509</v>
      </c>
      <c r="G45" s="24">
        <v>1640.5598433519269</v>
      </c>
      <c r="H45" s="38">
        <v>10909.546196049416</v>
      </c>
      <c r="I45" s="24"/>
      <c r="J45" s="29">
        <v>1687</v>
      </c>
      <c r="K45" s="30">
        <v>36887</v>
      </c>
      <c r="L45" s="69" t="s">
        <v>197</v>
      </c>
      <c r="M45" s="71">
        <f t="shared" ref="M45:O46" si="9">M41*1.609344</f>
        <v>99.243528105906861</v>
      </c>
      <c r="N45" s="71">
        <f t="shared" si="9"/>
        <v>10987.894962001952</v>
      </c>
      <c r="O45" s="71">
        <f t="shared" si="9"/>
        <v>291.61043087536365</v>
      </c>
      <c r="Q45" s="75"/>
      <c r="R45" s="76"/>
      <c r="S45" s="76"/>
      <c r="T45" s="76"/>
    </row>
    <row r="46" spans="1:20" x14ac:dyDescent="0.25">
      <c r="A46" s="26" t="s">
        <v>91</v>
      </c>
      <c r="B46" s="24">
        <v>180.65786094401841</v>
      </c>
      <c r="C46" s="24">
        <v>76.718080037896641</v>
      </c>
      <c r="D46" s="24">
        <v>7862.0444873418301</v>
      </c>
      <c r="E46" s="24">
        <v>753.98569657279268</v>
      </c>
      <c r="F46" s="24">
        <v>163.29615944872376</v>
      </c>
      <c r="G46" s="24">
        <v>1529.4471283289583</v>
      </c>
      <c r="H46" s="38">
        <v>10566.14941267422</v>
      </c>
      <c r="I46" s="24"/>
      <c r="J46" s="29">
        <v>1538</v>
      </c>
      <c r="K46" s="30">
        <v>33132</v>
      </c>
      <c r="L46" s="69" t="s">
        <v>198</v>
      </c>
      <c r="M46" s="71">
        <f t="shared" si="9"/>
        <v>38.162013848555041</v>
      </c>
      <c r="N46" s="71">
        <f t="shared" si="9"/>
        <v>5062.8031612663644</v>
      </c>
      <c r="O46" s="71">
        <f t="shared" si="9"/>
        <v>229.09374287476911</v>
      </c>
      <c r="Q46" s="75"/>
      <c r="R46" s="74"/>
      <c r="S46" s="74"/>
      <c r="T46" s="74"/>
    </row>
    <row r="47" spans="1:20" x14ac:dyDescent="0.25">
      <c r="A47" s="26" t="s">
        <v>92</v>
      </c>
      <c r="B47" s="24">
        <v>168.40089365275492</v>
      </c>
      <c r="C47" s="24">
        <v>76.119082586754985</v>
      </c>
      <c r="D47" s="24">
        <v>7463.0147518586864</v>
      </c>
      <c r="E47" s="24">
        <v>683.65122858880682</v>
      </c>
      <c r="F47" s="24">
        <v>151.94844837411517</v>
      </c>
      <c r="G47" s="24">
        <v>1011.6904767885012</v>
      </c>
      <c r="H47" s="38">
        <v>9554.8248818496177</v>
      </c>
      <c r="I47" s="24"/>
      <c r="J47" s="29">
        <v>1535</v>
      </c>
      <c r="K47" s="30">
        <v>31757</v>
      </c>
      <c r="Q47" s="75"/>
      <c r="R47" s="76"/>
      <c r="S47" s="76"/>
      <c r="T47" s="76"/>
    </row>
    <row r="48" spans="1:20" x14ac:dyDescent="0.25">
      <c r="A48" s="26" t="s">
        <v>93</v>
      </c>
      <c r="B48" s="24">
        <v>187.079735647391</v>
      </c>
      <c r="C48" s="24">
        <v>44.909306342771437</v>
      </c>
      <c r="D48" s="24">
        <v>6564.7509675324618</v>
      </c>
      <c r="E48" s="24">
        <v>800.31888276423513</v>
      </c>
      <c r="F48" s="24">
        <v>225.56549499895709</v>
      </c>
      <c r="G48" s="24">
        <v>819.25388329440659</v>
      </c>
      <c r="H48" s="38">
        <v>8641.8782705802223</v>
      </c>
      <c r="I48" s="24"/>
      <c r="J48" s="29">
        <v>1642</v>
      </c>
      <c r="K48" s="30">
        <v>34184</v>
      </c>
      <c r="Q48" s="75"/>
      <c r="R48" s="76"/>
      <c r="S48" s="76"/>
      <c r="T48" s="76"/>
    </row>
    <row r="49" spans="1:20" x14ac:dyDescent="0.25">
      <c r="A49" s="26" t="s">
        <v>94</v>
      </c>
      <c r="B49" s="24">
        <v>189.50707392322636</v>
      </c>
      <c r="C49" s="24">
        <v>47.983468956783966</v>
      </c>
      <c r="D49" s="24">
        <v>5187.8369782331556</v>
      </c>
      <c r="E49" s="24">
        <v>653.53008618143213</v>
      </c>
      <c r="F49" s="24">
        <v>273.99688753590749</v>
      </c>
      <c r="G49" s="24">
        <v>700.41374154819459</v>
      </c>
      <c r="H49" s="38">
        <v>7053.2682363786998</v>
      </c>
      <c r="I49" s="24"/>
      <c r="J49" s="29">
        <v>1302</v>
      </c>
      <c r="K49" s="30">
        <v>25571</v>
      </c>
      <c r="Q49" s="75"/>
      <c r="R49" s="76"/>
      <c r="S49" s="76"/>
      <c r="T49" s="76"/>
    </row>
    <row r="50" spans="1:20" x14ac:dyDescent="0.25">
      <c r="A50" s="50" t="s">
        <v>95</v>
      </c>
      <c r="B50" s="24">
        <v>174.75565095988364</v>
      </c>
      <c r="C50" s="24">
        <v>38.680503780403413</v>
      </c>
      <c r="D50" s="24">
        <v>4323.5566736471492</v>
      </c>
      <c r="E50" s="24">
        <v>839.50332920625328</v>
      </c>
      <c r="F50" s="24">
        <v>296.16310210004553</v>
      </c>
      <c r="G50" s="24">
        <v>566.08802275882101</v>
      </c>
      <c r="H50" s="38">
        <v>6238.7472824525566</v>
      </c>
      <c r="I50" s="24"/>
      <c r="J50" s="29">
        <v>1029</v>
      </c>
      <c r="K50" s="30">
        <v>18958</v>
      </c>
      <c r="Q50" s="75"/>
      <c r="R50" s="76"/>
      <c r="S50" s="76"/>
      <c r="T50" s="76"/>
    </row>
    <row r="51" spans="1:20" x14ac:dyDescent="0.25">
      <c r="A51" s="50" t="s">
        <v>96</v>
      </c>
      <c r="B51" s="24">
        <v>137.73369561094222</v>
      </c>
      <c r="C51" s="24">
        <v>12.556734851108429</v>
      </c>
      <c r="D51" s="24">
        <v>3202.8428989665163</v>
      </c>
      <c r="E51" s="24">
        <v>653.39799062724182</v>
      </c>
      <c r="F51" s="24">
        <v>312.37872605715353</v>
      </c>
      <c r="G51" s="24">
        <v>398.89364725393199</v>
      </c>
      <c r="H51" s="38">
        <v>4717.8036933668936</v>
      </c>
      <c r="I51" s="24"/>
      <c r="J51" s="29">
        <v>803</v>
      </c>
      <c r="K51" s="30">
        <v>13251</v>
      </c>
      <c r="Q51" s="75"/>
      <c r="R51" s="76"/>
      <c r="S51" s="76"/>
      <c r="T51" s="76"/>
    </row>
    <row r="52" spans="1:20" x14ac:dyDescent="0.25">
      <c r="A52" s="50" t="s">
        <v>97</v>
      </c>
      <c r="B52" s="24">
        <v>123.5688355087163</v>
      </c>
      <c r="C52" s="24">
        <v>22.073299293238286</v>
      </c>
      <c r="D52" s="24">
        <v>1992.2226678704503</v>
      </c>
      <c r="E52" s="24">
        <v>583.93887140789332</v>
      </c>
      <c r="F52" s="24">
        <v>323.28291469435669</v>
      </c>
      <c r="G52" s="24">
        <v>472.56858490848617</v>
      </c>
      <c r="H52" s="38">
        <v>3517.6551736831411</v>
      </c>
      <c r="I52" s="24"/>
      <c r="J52" s="29">
        <v>540</v>
      </c>
      <c r="K52" s="30">
        <v>7531</v>
      </c>
      <c r="Q52" s="75"/>
      <c r="R52" s="74"/>
      <c r="S52" s="74"/>
      <c r="T52" s="74"/>
    </row>
    <row r="53" spans="1:20" x14ac:dyDescent="0.25">
      <c r="A53" s="50" t="s">
        <v>98</v>
      </c>
      <c r="B53" s="24">
        <v>78.235964308842981</v>
      </c>
      <c r="C53" s="24">
        <v>5.4293111773836848</v>
      </c>
      <c r="D53" s="24">
        <v>1058.3949725236705</v>
      </c>
      <c r="E53" s="24">
        <v>593.81196511479345</v>
      </c>
      <c r="F53" s="24">
        <v>248.53137819394593</v>
      </c>
      <c r="G53" s="24">
        <v>214.3075607275573</v>
      </c>
      <c r="H53" s="38">
        <v>2198.711152046194</v>
      </c>
      <c r="I53" s="24"/>
      <c r="J53" s="29">
        <v>304</v>
      </c>
      <c r="K53" s="30">
        <v>3227</v>
      </c>
    </row>
    <row r="54" spans="1:20" x14ac:dyDescent="0.25">
      <c r="A54" s="50"/>
      <c r="B54" s="24"/>
      <c r="C54" s="24"/>
      <c r="D54" s="24"/>
      <c r="E54" s="24"/>
      <c r="F54" s="24"/>
      <c r="G54" s="24"/>
      <c r="H54" s="38"/>
      <c r="I54" s="24"/>
    </row>
    <row r="55" spans="1:20" x14ac:dyDescent="0.25">
      <c r="A55" s="51" t="s">
        <v>8</v>
      </c>
      <c r="B55" s="38">
        <v>190.03976773509837</v>
      </c>
      <c r="C55" s="38">
        <v>72.659418934503989</v>
      </c>
      <c r="D55" s="38">
        <v>4566.8009392437853</v>
      </c>
      <c r="E55" s="38">
        <v>1461.7335682307253</v>
      </c>
      <c r="F55" s="38">
        <v>254.58960502775932</v>
      </c>
      <c r="G55" s="38">
        <v>1074.2465790597307</v>
      </c>
      <c r="H55" s="38">
        <v>7620.069878231604</v>
      </c>
      <c r="I55" s="38"/>
      <c r="J55" s="33">
        <v>24327</v>
      </c>
      <c r="K55" s="34">
        <v>468567</v>
      </c>
    </row>
    <row r="56" spans="1:20" x14ac:dyDescent="0.25">
      <c r="A56" s="39"/>
      <c r="B56" s="24">
        <f>C55*3</f>
        <v>217.97825680351195</v>
      </c>
      <c r="C56" s="24">
        <f>D55*3</f>
        <v>13700.402817731356</v>
      </c>
      <c r="D56" s="24">
        <f>B55*3</f>
        <v>570.11930320529507</v>
      </c>
      <c r="E56" s="37"/>
      <c r="F56" s="37"/>
      <c r="G56" s="37"/>
      <c r="H56" s="27"/>
      <c r="I56" s="27"/>
      <c r="J56" s="29"/>
      <c r="K56" s="30"/>
    </row>
    <row r="57" spans="1:20" x14ac:dyDescent="0.25">
      <c r="A57" s="36"/>
      <c r="B57" s="37"/>
      <c r="C57" s="37"/>
      <c r="D57" s="37"/>
      <c r="E57" s="37"/>
      <c r="F57" s="37"/>
      <c r="G57" s="37"/>
      <c r="H57" s="27"/>
      <c r="I57" s="27"/>
      <c r="J57" s="29"/>
      <c r="K57" s="30"/>
    </row>
    <row r="58" spans="1:20" x14ac:dyDescent="0.25">
      <c r="A58" s="23" t="s">
        <v>100</v>
      </c>
      <c r="B58" s="24"/>
      <c r="C58" s="24"/>
      <c r="D58" s="24"/>
      <c r="E58" s="24"/>
      <c r="F58" s="24"/>
      <c r="G58" s="24"/>
      <c r="H58" s="27"/>
      <c r="I58" s="27"/>
      <c r="J58" s="29"/>
      <c r="K58" s="30"/>
    </row>
    <row r="59" spans="1:20" x14ac:dyDescent="0.25">
      <c r="A59" s="25"/>
      <c r="B59" s="24">
        <f>B60*3</f>
        <v>682.2821142568813</v>
      </c>
      <c r="C59" s="24">
        <f t="shared" ref="C59" si="10">C60*3</f>
        <v>38.814968317854181</v>
      </c>
      <c r="D59" s="24">
        <f t="shared" ref="D59" si="11">D60*3</f>
        <v>0.9141183657553873</v>
      </c>
      <c r="E59" s="24"/>
      <c r="F59" s="24"/>
      <c r="G59" s="24"/>
      <c r="H59" s="27"/>
      <c r="I59" s="27"/>
      <c r="J59" s="29"/>
      <c r="K59" s="30"/>
    </row>
    <row r="60" spans="1:20" x14ac:dyDescent="0.25">
      <c r="A60" s="26" t="s">
        <v>83</v>
      </c>
      <c r="B60" s="24">
        <v>227.42737141896043</v>
      </c>
      <c r="C60" s="24">
        <v>12.938322772618061</v>
      </c>
      <c r="D60" s="24">
        <v>0.30470612191846241</v>
      </c>
      <c r="E60" s="24">
        <v>3526.0307442017765</v>
      </c>
      <c r="F60" s="24">
        <v>278.37305947405156</v>
      </c>
      <c r="G60" s="24">
        <v>386.48160701413769</v>
      </c>
      <c r="H60" s="38">
        <v>4431.5558110034626</v>
      </c>
      <c r="I60" s="38"/>
      <c r="J60" s="29">
        <v>5341</v>
      </c>
      <c r="K60" s="30">
        <v>96534</v>
      </c>
    </row>
    <row r="61" spans="1:20" x14ac:dyDescent="0.25">
      <c r="A61" s="26" t="s">
        <v>84</v>
      </c>
      <c r="B61" s="24">
        <v>225.73486605338658</v>
      </c>
      <c r="C61" s="24">
        <v>12.854200294657671</v>
      </c>
      <c r="D61" s="24">
        <v>1706.787775252782</v>
      </c>
      <c r="E61" s="24">
        <v>2136.4907864289212</v>
      </c>
      <c r="F61" s="24">
        <v>781.26821007794729</v>
      </c>
      <c r="G61" s="24">
        <v>1209.0784283573475</v>
      </c>
      <c r="H61" s="38">
        <v>6072.2142664650428</v>
      </c>
      <c r="I61" s="38"/>
      <c r="J61" s="29">
        <v>1108</v>
      </c>
      <c r="K61" s="30">
        <v>22085</v>
      </c>
      <c r="L61" s="69"/>
      <c r="M61" s="69" t="s">
        <v>137</v>
      </c>
      <c r="N61" s="69" t="s">
        <v>138</v>
      </c>
      <c r="O61" s="69" t="s">
        <v>136</v>
      </c>
      <c r="P61" s="69"/>
    </row>
    <row r="62" spans="1:20" x14ac:dyDescent="0.25">
      <c r="A62" s="26" t="s">
        <v>85</v>
      </c>
      <c r="B62" s="24">
        <v>223.31513890651846</v>
      </c>
      <c r="C62" s="24">
        <v>23.016273634120505</v>
      </c>
      <c r="D62" s="24">
        <v>2824.6898619939238</v>
      </c>
      <c r="E62" s="24">
        <v>1956.4065810641325</v>
      </c>
      <c r="F62" s="24">
        <v>420.53487459729615</v>
      </c>
      <c r="G62" s="24">
        <v>1351.9716828292471</v>
      </c>
      <c r="H62" s="38">
        <v>6799.9344130252393</v>
      </c>
      <c r="I62" s="38"/>
      <c r="J62" s="29">
        <v>1106</v>
      </c>
      <c r="K62" s="30">
        <v>22656</v>
      </c>
      <c r="L62" s="69" t="s">
        <v>196</v>
      </c>
      <c r="M62" s="71">
        <f>((J62/P62)*C62)+((J63/P62)*C63)+((J64/P62)*C64)+((J65/P62)*C65)+((J66/P62)*C66)+((J67/P62)*C67)</f>
        <v>26.994508805853251</v>
      </c>
      <c r="N62" s="71">
        <f>((J62/P62)*D62)+((J63/P62)*D63)+((J64/P62)*D64)+((J65/P62)*D65)+((J66/P62)*D66)+((J67/P62)*D67)</f>
        <v>3982.2151255105446</v>
      </c>
      <c r="O62" s="71">
        <f>((J62/P62)*B62)+((J63/P62)*B63)+((J64/P62)*B64)+((J65/P62)*B65)+((J66/P62)*B66)+((J67/P62)*B67)</f>
        <v>223.04942365424105</v>
      </c>
      <c r="P62" s="2">
        <f>SUM(J62:J67)</f>
        <v>9876</v>
      </c>
    </row>
    <row r="63" spans="1:20" x14ac:dyDescent="0.25">
      <c r="A63" s="26" t="s">
        <v>86</v>
      </c>
      <c r="B63" s="24">
        <v>248.14026755584337</v>
      </c>
      <c r="C63" s="24">
        <v>33.935818826043729</v>
      </c>
      <c r="D63" s="24">
        <v>3645.2375276980101</v>
      </c>
      <c r="E63" s="24">
        <v>2157.8905273990986</v>
      </c>
      <c r="F63" s="24">
        <v>356.81797811861048</v>
      </c>
      <c r="G63" s="24">
        <v>1357.9045181424751</v>
      </c>
      <c r="H63" s="38">
        <v>7799.9266377400818</v>
      </c>
      <c r="I63" s="38"/>
      <c r="J63" s="29">
        <v>1518</v>
      </c>
      <c r="K63" s="30">
        <v>35446</v>
      </c>
      <c r="L63" s="69" t="s">
        <v>197</v>
      </c>
      <c r="M63" s="71">
        <f>((J68/P63)*C68)+((J69/P63)*C69)+((J70/P63)*C70)+((J71/P63)*C71)</f>
        <v>15.497705894665938</v>
      </c>
      <c r="N63" s="71">
        <f>((J68/P63)*D68)+((J69/P63)*D69)+((J70/P63)*D70)+((J71/P63)*D71)</f>
        <v>2829.4223344054399</v>
      </c>
      <c r="O63" s="71">
        <f>((J68/P63)*B68)+((J69/P63)*B69)+((J70/P63)*B70)+((J71/P63)*B71)</f>
        <v>175.16440403085116</v>
      </c>
      <c r="P63" s="2">
        <f>SUM(J68:J71)</f>
        <v>6470</v>
      </c>
    </row>
    <row r="64" spans="1:20" x14ac:dyDescent="0.25">
      <c r="A64" s="26" t="s">
        <v>87</v>
      </c>
      <c r="B64" s="24">
        <v>245.30357800844754</v>
      </c>
      <c r="C64" s="24">
        <v>23.053024255238949</v>
      </c>
      <c r="D64" s="24">
        <v>3642.9232512520821</v>
      </c>
      <c r="E64" s="24">
        <v>1976.7985365470361</v>
      </c>
      <c r="F64" s="24">
        <v>296.63209545892153</v>
      </c>
      <c r="G64" s="24">
        <v>1118.792653180162</v>
      </c>
      <c r="H64" s="38">
        <v>7303.5031387018889</v>
      </c>
      <c r="I64" s="38"/>
      <c r="J64" s="29">
        <v>1610</v>
      </c>
      <c r="K64" s="30">
        <v>38038</v>
      </c>
      <c r="L64" s="69" t="s">
        <v>198</v>
      </c>
      <c r="M64" s="71">
        <f>((J72/P64)*C72)+((J73/P64)*C73)+((J74/P64)*C74)+((J75/P64)*C75)</f>
        <v>3.9927272417437414</v>
      </c>
      <c r="N64" s="71">
        <f>((J72/P64)*D72)+((J73/P64)*D73)+((J74/P64)*D74)+((J75/P64)*D75)</f>
        <v>755.68891331636223</v>
      </c>
      <c r="O64" s="71">
        <f>((J72/P64)*B72)+((J73/P64)*B73)+((J74/P64)*B74)+((J75/P64)*B75)</f>
        <v>110.03762809936507</v>
      </c>
      <c r="P64" s="2">
        <f>SUM(J72:J75)</f>
        <v>3395</v>
      </c>
    </row>
    <row r="65" spans="1:16" x14ac:dyDescent="0.25">
      <c r="A65" s="26" t="s">
        <v>88</v>
      </c>
      <c r="B65" s="24">
        <v>220.63594733945402</v>
      </c>
      <c r="C65" s="24">
        <v>28.62287759844364</v>
      </c>
      <c r="D65" s="24">
        <v>4311.3768893804581</v>
      </c>
      <c r="E65" s="24">
        <v>2129.5184878098325</v>
      </c>
      <c r="F65" s="24">
        <v>234.68362485372492</v>
      </c>
      <c r="G65" s="24">
        <v>790.3257216403648</v>
      </c>
      <c r="H65" s="38">
        <v>7715.1635486222776</v>
      </c>
      <c r="I65" s="38"/>
      <c r="J65" s="29">
        <v>1858</v>
      </c>
      <c r="K65" s="30">
        <v>46709</v>
      </c>
      <c r="L65" s="69"/>
      <c r="M65" s="71"/>
      <c r="N65" s="71"/>
      <c r="O65" s="71"/>
      <c r="P65" s="2"/>
    </row>
    <row r="66" spans="1:16" x14ac:dyDescent="0.25">
      <c r="A66" s="26" t="s">
        <v>89</v>
      </c>
      <c r="B66" s="24">
        <v>214.16196761919144</v>
      </c>
      <c r="C66" s="24">
        <v>26.227477956860163</v>
      </c>
      <c r="D66" s="24">
        <v>4624.9766324760003</v>
      </c>
      <c r="E66" s="24">
        <v>2183.5176962000332</v>
      </c>
      <c r="F66" s="24">
        <v>219.54508420235024</v>
      </c>
      <c r="G66" s="24">
        <v>838.68871751123538</v>
      </c>
      <c r="H66" s="38">
        <v>8107.1175759656708</v>
      </c>
      <c r="I66" s="38"/>
      <c r="J66" s="29">
        <v>2024</v>
      </c>
      <c r="K66" s="30">
        <v>51124</v>
      </c>
      <c r="L66" s="69" t="s">
        <v>196</v>
      </c>
      <c r="M66" s="71">
        <f>M62*1.609344</f>
        <v>43.443450779647094</v>
      </c>
      <c r="N66" s="71">
        <f t="shared" ref="N66:O66" si="12">N62*1.609344</f>
        <v>6408.7540189496422</v>
      </c>
      <c r="O66" s="71">
        <f t="shared" si="12"/>
        <v>358.96325166141094</v>
      </c>
    </row>
    <row r="67" spans="1:16" x14ac:dyDescent="0.25">
      <c r="A67" s="26" t="s">
        <v>90</v>
      </c>
      <c r="B67" s="24">
        <v>193.65253694167913</v>
      </c>
      <c r="C67" s="24">
        <v>26.276196781708578</v>
      </c>
      <c r="D67" s="24">
        <v>4223.9668329631331</v>
      </c>
      <c r="E67" s="24">
        <v>2290.1934076158882</v>
      </c>
      <c r="F67" s="24">
        <v>270.23145178362921</v>
      </c>
      <c r="G67" s="24">
        <v>730.18257433270423</v>
      </c>
      <c r="H67" s="38">
        <v>7734.5030004187429</v>
      </c>
      <c r="I67" s="38"/>
      <c r="J67" s="29">
        <v>1760</v>
      </c>
      <c r="K67" s="30">
        <v>41852</v>
      </c>
      <c r="L67" s="69" t="s">
        <v>197</v>
      </c>
      <c r="M67" s="71">
        <f t="shared" ref="M67:O68" si="13">M63*1.609344</f>
        <v>24.94113999534526</v>
      </c>
      <c r="N67" s="71">
        <f t="shared" si="13"/>
        <v>4553.5138573413888</v>
      </c>
      <c r="O67" s="71">
        <f t="shared" si="13"/>
        <v>281.89978264062614</v>
      </c>
    </row>
    <row r="68" spans="1:16" x14ac:dyDescent="0.25">
      <c r="A68" s="26" t="s">
        <v>91</v>
      </c>
      <c r="B68" s="24">
        <v>180.12242279346518</v>
      </c>
      <c r="C68" s="24">
        <v>23.978372929931083</v>
      </c>
      <c r="D68" s="24">
        <v>3913.8259835596768</v>
      </c>
      <c r="E68" s="24">
        <v>2461.6649021778849</v>
      </c>
      <c r="F68" s="24">
        <v>231.79910989031538</v>
      </c>
      <c r="G68" s="24">
        <v>698.87269211751106</v>
      </c>
      <c r="H68" s="38">
        <v>7510.2634834687851</v>
      </c>
      <c r="I68" s="38"/>
      <c r="J68" s="29">
        <v>1666</v>
      </c>
      <c r="K68" s="30">
        <v>36181</v>
      </c>
      <c r="L68" s="69" t="s">
        <v>198</v>
      </c>
      <c r="M68" s="71">
        <f t="shared" si="13"/>
        <v>6.42567163013684</v>
      </c>
      <c r="N68" s="71">
        <f t="shared" si="13"/>
        <v>1216.1634185122077</v>
      </c>
      <c r="O68" s="71">
        <f t="shared" si="13"/>
        <v>177.08839655594457</v>
      </c>
    </row>
    <row r="69" spans="1:16" x14ac:dyDescent="0.25">
      <c r="A69" s="26" t="s">
        <v>92</v>
      </c>
      <c r="B69" s="24">
        <v>180.80320065631824</v>
      </c>
      <c r="C69" s="24">
        <v>17.577144246804032</v>
      </c>
      <c r="D69" s="24">
        <v>3134.0172456359815</v>
      </c>
      <c r="E69" s="24">
        <v>2582.5572745194308</v>
      </c>
      <c r="F69" s="24">
        <v>232.17853161880117</v>
      </c>
      <c r="G69" s="24">
        <v>706.76699164623153</v>
      </c>
      <c r="H69" s="38">
        <v>6853.9003883235682</v>
      </c>
      <c r="I69" s="38"/>
      <c r="J69" s="29">
        <v>1662</v>
      </c>
      <c r="K69" s="30">
        <v>33472</v>
      </c>
    </row>
    <row r="70" spans="1:16" x14ac:dyDescent="0.25">
      <c r="A70" s="26" t="s">
        <v>93</v>
      </c>
      <c r="B70" s="24">
        <v>178.21629043844001</v>
      </c>
      <c r="C70" s="24">
        <v>10.592985794694629</v>
      </c>
      <c r="D70" s="24">
        <v>2462.769082428309</v>
      </c>
      <c r="E70" s="24">
        <v>2889.8251184137935</v>
      </c>
      <c r="F70" s="24">
        <v>365.11298959490216</v>
      </c>
      <c r="G70" s="24">
        <v>634.57354944887697</v>
      </c>
      <c r="H70" s="38">
        <v>6541.0900161190166</v>
      </c>
      <c r="I70" s="38"/>
      <c r="J70" s="29">
        <v>1754</v>
      </c>
      <c r="K70" s="30">
        <v>33704</v>
      </c>
    </row>
    <row r="71" spans="1:16" x14ac:dyDescent="0.25">
      <c r="A71" s="26" t="s">
        <v>94</v>
      </c>
      <c r="B71" s="24">
        <v>158.60478730970419</v>
      </c>
      <c r="C71" s="24">
        <v>9.0265684547123648</v>
      </c>
      <c r="D71" s="24">
        <v>1626.4371629441778</v>
      </c>
      <c r="E71" s="24">
        <v>2952.164407436273</v>
      </c>
      <c r="F71" s="24">
        <v>424.35243680922656</v>
      </c>
      <c r="G71" s="24">
        <v>724.19531765537658</v>
      </c>
      <c r="H71" s="38">
        <v>5894.7806806094704</v>
      </c>
      <c r="I71" s="38"/>
      <c r="J71" s="29">
        <v>1388</v>
      </c>
      <c r="K71" s="30">
        <v>23926</v>
      </c>
    </row>
    <row r="72" spans="1:16" x14ac:dyDescent="0.25">
      <c r="A72" s="50" t="s">
        <v>95</v>
      </c>
      <c r="B72" s="24">
        <v>135.502991081955</v>
      </c>
      <c r="C72" s="24">
        <v>4.5535296702384764</v>
      </c>
      <c r="D72" s="24">
        <v>1202.3467492932032</v>
      </c>
      <c r="E72" s="24">
        <v>2457.0789947494832</v>
      </c>
      <c r="F72" s="24">
        <v>445.94750667999068</v>
      </c>
      <c r="G72" s="24">
        <v>645.67238815375629</v>
      </c>
      <c r="H72" s="38">
        <v>4891.1021596286273</v>
      </c>
      <c r="I72" s="38"/>
      <c r="J72" s="29">
        <v>1182</v>
      </c>
      <c r="K72" s="30">
        <v>18620</v>
      </c>
    </row>
    <row r="73" spans="1:16" x14ac:dyDescent="0.25">
      <c r="A73" s="50" t="s">
        <v>96</v>
      </c>
      <c r="B73" s="24">
        <v>118.05109490111745</v>
      </c>
      <c r="C73" s="24">
        <v>6.957014768749759</v>
      </c>
      <c r="D73" s="24">
        <v>753.60628809326056</v>
      </c>
      <c r="E73" s="24">
        <v>1573.534963836772</v>
      </c>
      <c r="F73" s="24">
        <v>451.12499583201486</v>
      </c>
      <c r="G73" s="24">
        <v>643.81172530355866</v>
      </c>
      <c r="H73" s="38">
        <v>3547.0860827354736</v>
      </c>
      <c r="I73" s="38"/>
      <c r="J73" s="29">
        <v>999</v>
      </c>
      <c r="K73" s="30">
        <v>13205</v>
      </c>
    </row>
    <row r="74" spans="1:16" x14ac:dyDescent="0.25">
      <c r="A74" s="50" t="s">
        <v>97</v>
      </c>
      <c r="B74" s="24">
        <v>94.569220076652982</v>
      </c>
      <c r="C74" s="24">
        <v>0.78740157698511981</v>
      </c>
      <c r="D74" s="24">
        <v>448.89039144831816</v>
      </c>
      <c r="E74" s="24">
        <v>1285.4173799746231</v>
      </c>
      <c r="F74" s="24">
        <v>399.97118206184126</v>
      </c>
      <c r="G74" s="24">
        <v>481.30669296224761</v>
      </c>
      <c r="H74" s="38">
        <v>2710.9422681006686</v>
      </c>
      <c r="I74" s="38"/>
      <c r="J74" s="29">
        <v>702</v>
      </c>
      <c r="K74" s="30">
        <v>7876</v>
      </c>
    </row>
    <row r="75" spans="1:16" x14ac:dyDescent="0.25">
      <c r="A75" s="50" t="s">
        <v>98</v>
      </c>
      <c r="B75" s="24">
        <v>56.821436793841606</v>
      </c>
      <c r="C75" s="24">
        <v>1.3090297938936717</v>
      </c>
      <c r="D75" s="24">
        <v>149.25052039569735</v>
      </c>
      <c r="E75" s="24">
        <v>1047.598847210789</v>
      </c>
      <c r="F75" s="24">
        <v>268.75064434445585</v>
      </c>
      <c r="G75" s="24">
        <v>271.99870738216208</v>
      </c>
      <c r="H75" s="38">
        <v>1795.7291859208397</v>
      </c>
      <c r="I75" s="38"/>
      <c r="J75" s="29">
        <v>512</v>
      </c>
      <c r="K75" s="30">
        <v>4026</v>
      </c>
    </row>
    <row r="76" spans="1:16" x14ac:dyDescent="0.25">
      <c r="A76" s="50"/>
      <c r="B76" s="24"/>
      <c r="C76" s="24"/>
      <c r="D76" s="24"/>
      <c r="E76" s="24"/>
      <c r="F76" s="24"/>
      <c r="G76" s="24"/>
      <c r="H76" s="38"/>
      <c r="I76" s="38"/>
    </row>
    <row r="77" spans="1:16" ht="15.75" thickBot="1" x14ac:dyDescent="0.3">
      <c r="A77" s="53" t="s">
        <v>8</v>
      </c>
      <c r="B77" s="41">
        <v>198.93239083658389</v>
      </c>
      <c r="C77" s="41">
        <v>18.117355412931399</v>
      </c>
      <c r="D77" s="41">
        <v>2420.1475925507339</v>
      </c>
      <c r="E77" s="41">
        <v>2480.3758557751271</v>
      </c>
      <c r="F77" s="41">
        <v>330.43129240042941</v>
      </c>
      <c r="G77" s="41">
        <v>764.28225861208534</v>
      </c>
      <c r="H77" s="41">
        <v>6212.2867455878913</v>
      </c>
      <c r="I77" s="41"/>
      <c r="J77" s="42">
        <v>26190</v>
      </c>
      <c r="K77" s="43">
        <v>525454</v>
      </c>
    </row>
    <row r="78" spans="1:16" x14ac:dyDescent="0.25">
      <c r="A78" s="4"/>
      <c r="B78" s="24">
        <f>C77*3</f>
        <v>54.352066238794194</v>
      </c>
      <c r="C78" s="24">
        <f>D77*3</f>
        <v>7260.4427776522016</v>
      </c>
      <c r="D78" s="24">
        <f>B77*3</f>
        <v>596.7971725097517</v>
      </c>
      <c r="E78" s="44"/>
      <c r="F78" s="44"/>
      <c r="G78" s="44"/>
    </row>
    <row r="79" spans="1:16" x14ac:dyDescent="0.25">
      <c r="A79" s="4"/>
      <c r="B79" s="4"/>
      <c r="C79" s="4"/>
      <c r="D79" s="4"/>
      <c r="E79" s="4"/>
      <c r="F79" s="4"/>
      <c r="G79" s="4"/>
    </row>
    <row r="80" spans="1:16" x14ac:dyDescent="0.25">
      <c r="A80" s="54" t="s">
        <v>101</v>
      </c>
      <c r="B80" s="4"/>
      <c r="C80" s="4"/>
      <c r="D80" s="4"/>
      <c r="E80" s="4"/>
      <c r="F80" s="4"/>
      <c r="G80" s="4"/>
    </row>
    <row r="81" spans="1:11" x14ac:dyDescent="0.25">
      <c r="A81" s="4"/>
      <c r="B81" s="4"/>
      <c r="C81" s="4"/>
      <c r="D81" s="4"/>
      <c r="E81" s="4"/>
      <c r="F81" s="4"/>
      <c r="G81" s="4"/>
    </row>
    <row r="82" spans="1:11" x14ac:dyDescent="0.25">
      <c r="A82" s="4" t="s">
        <v>102</v>
      </c>
      <c r="B82" s="4"/>
      <c r="C82" s="4"/>
      <c r="D82" s="4"/>
      <c r="E82" s="4"/>
      <c r="F82" s="4"/>
      <c r="K82" s="55" t="s">
        <v>103</v>
      </c>
    </row>
    <row r="83" spans="1:11" x14ac:dyDescent="0.25">
      <c r="A83" s="4" t="s">
        <v>104</v>
      </c>
      <c r="B83" s="4"/>
      <c r="C83" s="4"/>
      <c r="D83" s="4"/>
      <c r="E83" s="4"/>
      <c r="F83" s="4"/>
      <c r="G83" s="4"/>
    </row>
  </sheetData>
  <mergeCells count="2">
    <mergeCell ref="B10:H10"/>
    <mergeCell ref="J10:K10"/>
  </mergeCells>
  <hyperlinks>
    <hyperlink ref="A3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2"/>
  <sheetViews>
    <sheetView workbookViewId="0"/>
  </sheetViews>
  <sheetFormatPr defaultRowHeight="15" x14ac:dyDescent="0.25"/>
  <cols>
    <col min="1" max="1" width="15.7109375" style="5" customWidth="1"/>
    <col min="2" max="8" width="9.7109375" style="5" customWidth="1"/>
    <col min="9" max="9" width="1.7109375" style="5" customWidth="1"/>
    <col min="10" max="11" width="13.7109375" style="5" customWidth="1"/>
    <col min="12" max="12" width="7.42578125" style="5" hidden="1" customWidth="1"/>
    <col min="13" max="13" width="0" hidden="1" customWidth="1"/>
    <col min="14" max="19" width="9.28515625" hidden="1" customWidth="1"/>
    <col min="20" max="20" width="9.5703125" hidden="1" customWidth="1"/>
    <col min="21" max="21" width="0" hidden="1" customWidth="1"/>
  </cols>
  <sheetData>
    <row r="2" spans="1:20" x14ac:dyDescent="0.25">
      <c r="A2" s="3" t="s">
        <v>69</v>
      </c>
      <c r="B2" s="4"/>
      <c r="C2" s="4"/>
      <c r="D2" s="4"/>
      <c r="E2" s="4"/>
      <c r="F2" s="4"/>
      <c r="G2" s="4"/>
    </row>
    <row r="3" spans="1:20" x14ac:dyDescent="0.25">
      <c r="A3" s="6" t="s">
        <v>70</v>
      </c>
      <c r="B3" s="7"/>
      <c r="C3" s="7"/>
      <c r="D3" s="7"/>
      <c r="E3" s="7"/>
      <c r="F3" s="4"/>
      <c r="G3" s="4"/>
    </row>
    <row r="4" spans="1:20" x14ac:dyDescent="0.25">
      <c r="A4" s="4"/>
      <c r="B4" s="4"/>
      <c r="C4" s="4"/>
      <c r="D4" s="4"/>
      <c r="E4" s="4"/>
      <c r="F4" s="4"/>
      <c r="G4" s="4"/>
    </row>
    <row r="5" spans="1:20" x14ac:dyDescent="0.25">
      <c r="A5" s="4"/>
      <c r="B5" s="4"/>
      <c r="C5" s="4"/>
      <c r="D5" s="4"/>
      <c r="E5" s="4"/>
      <c r="F5" s="4"/>
      <c r="G5" s="4"/>
    </row>
    <row r="6" spans="1:20" x14ac:dyDescent="0.25">
      <c r="A6" s="56" t="s">
        <v>108</v>
      </c>
      <c r="B6" s="4"/>
      <c r="C6" s="4"/>
      <c r="D6" s="4"/>
      <c r="E6" s="4"/>
      <c r="F6" s="4"/>
      <c r="G6" s="4"/>
    </row>
    <row r="7" spans="1:20" x14ac:dyDescent="0.25">
      <c r="A7" s="8" t="s">
        <v>111</v>
      </c>
      <c r="B7" s="9"/>
      <c r="C7" s="9"/>
      <c r="D7" s="9"/>
      <c r="E7" s="9"/>
      <c r="F7" s="9"/>
      <c r="G7" s="9"/>
    </row>
    <row r="8" spans="1:20" x14ac:dyDescent="0.25">
      <c r="A8" s="10"/>
      <c r="B8" s="9"/>
      <c r="C8" s="9"/>
      <c r="D8" s="9"/>
      <c r="E8" s="9"/>
      <c r="F8" s="9"/>
      <c r="G8" s="9"/>
    </row>
    <row r="9" spans="1:20" ht="15.75" thickBot="1" x14ac:dyDescent="0.3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  <c r="L9" s="90"/>
      <c r="M9" s="93"/>
      <c r="N9" s="93"/>
      <c r="O9" s="93"/>
      <c r="P9" s="93"/>
      <c r="Q9" s="93"/>
      <c r="R9" s="93"/>
      <c r="S9" s="93"/>
      <c r="T9" s="93"/>
    </row>
    <row r="10" spans="1:20" x14ac:dyDescent="0.25">
      <c r="A10" s="13"/>
      <c r="B10" s="269" t="s">
        <v>110</v>
      </c>
      <c r="C10" s="269"/>
      <c r="D10" s="269"/>
      <c r="E10" s="269"/>
      <c r="F10" s="269"/>
      <c r="G10" s="269"/>
      <c r="H10" s="269"/>
      <c r="I10" s="14"/>
      <c r="J10" s="270" t="s">
        <v>72</v>
      </c>
      <c r="K10" s="270"/>
      <c r="L10" s="14"/>
      <c r="M10" s="271" t="s">
        <v>245</v>
      </c>
      <c r="N10" s="271"/>
      <c r="O10" s="271"/>
      <c r="P10" s="271"/>
      <c r="Q10" s="271"/>
      <c r="R10" s="271"/>
      <c r="S10" s="271"/>
      <c r="T10" s="271"/>
    </row>
    <row r="11" spans="1:20" ht="23.25" x14ac:dyDescent="0.25">
      <c r="A11" s="15" t="s">
        <v>73</v>
      </c>
      <c r="B11" s="47" t="s">
        <v>5</v>
      </c>
      <c r="C11" s="47" t="s">
        <v>74</v>
      </c>
      <c r="D11" s="47" t="s">
        <v>75</v>
      </c>
      <c r="E11" s="47" t="s">
        <v>76</v>
      </c>
      <c r="F11" s="47" t="s">
        <v>77</v>
      </c>
      <c r="G11" s="47" t="s">
        <v>78</v>
      </c>
      <c r="H11" s="48" t="s">
        <v>79</v>
      </c>
      <c r="I11" s="49"/>
      <c r="J11" s="19" t="s">
        <v>80</v>
      </c>
      <c r="K11" s="19" t="s">
        <v>81</v>
      </c>
      <c r="L11" s="91"/>
      <c r="M11" s="94" t="s">
        <v>246</v>
      </c>
      <c r="N11" s="88" t="s">
        <v>5</v>
      </c>
      <c r="O11" s="88" t="s">
        <v>74</v>
      </c>
      <c r="P11" s="88" t="s">
        <v>75</v>
      </c>
      <c r="Q11" s="88" t="s">
        <v>76</v>
      </c>
      <c r="R11" s="88" t="s">
        <v>77</v>
      </c>
      <c r="S11" s="88" t="s">
        <v>78</v>
      </c>
      <c r="T11" s="88" t="s">
        <v>79</v>
      </c>
    </row>
    <row r="12" spans="1:20" x14ac:dyDescent="0.25">
      <c r="A12" s="20"/>
      <c r="B12" s="21"/>
      <c r="C12" s="21"/>
      <c r="D12" s="22"/>
      <c r="E12" s="22"/>
      <c r="F12" s="22"/>
      <c r="G12" s="22"/>
      <c r="M12" s="95" t="s">
        <v>0</v>
      </c>
      <c r="N12" s="89">
        <v>313.11996537502824</v>
      </c>
      <c r="O12" s="89">
        <v>72.279094579169779</v>
      </c>
      <c r="P12" s="89">
        <v>5592.0367253950599</v>
      </c>
      <c r="Q12" s="89">
        <v>3186.4192022997131</v>
      </c>
      <c r="R12" s="89">
        <v>471.81567535848183</v>
      </c>
      <c r="S12" s="89">
        <v>1475.0570075893681</v>
      </c>
      <c r="T12" s="89">
        <v>11110.727670596822</v>
      </c>
    </row>
    <row r="13" spans="1:20" x14ac:dyDescent="0.25">
      <c r="A13" s="23" t="s">
        <v>82</v>
      </c>
      <c r="B13" s="24"/>
      <c r="C13" s="24"/>
      <c r="D13" s="24"/>
      <c r="E13" s="24"/>
      <c r="F13" s="24"/>
      <c r="G13" s="24"/>
      <c r="M13" s="95" t="s">
        <v>10</v>
      </c>
      <c r="N13" s="89">
        <v>297.69414887251708</v>
      </c>
      <c r="O13" s="89">
        <v>79.626008716378323</v>
      </c>
      <c r="P13" s="89">
        <v>5406.1699227176941</v>
      </c>
      <c r="Q13" s="89">
        <v>3017.7789194976694</v>
      </c>
      <c r="R13" s="89">
        <v>469.71491954632853</v>
      </c>
      <c r="S13" s="89">
        <v>1478.6031626431018</v>
      </c>
      <c r="T13" s="89">
        <v>10749.58708199369</v>
      </c>
    </row>
    <row r="14" spans="1:20" x14ac:dyDescent="0.25">
      <c r="A14" s="25"/>
      <c r="B14" s="24"/>
      <c r="C14" s="24"/>
      <c r="D14" s="24"/>
      <c r="E14" s="24"/>
      <c r="F14" s="24"/>
      <c r="G14" s="24"/>
    </row>
    <row r="15" spans="1:20" x14ac:dyDescent="0.25">
      <c r="A15" s="26" t="s">
        <v>83</v>
      </c>
      <c r="B15" s="27">
        <v>200.12413865705389</v>
      </c>
      <c r="C15" s="27">
        <v>22.19403631828801</v>
      </c>
      <c r="D15" s="27">
        <v>1.0963091091594879</v>
      </c>
      <c r="E15" s="27">
        <v>3257.5978161132562</v>
      </c>
      <c r="F15" s="27">
        <v>257.2203449384665</v>
      </c>
      <c r="G15" s="27">
        <v>448.52925469099648</v>
      </c>
      <c r="H15" s="28">
        <v>4186.761899827221</v>
      </c>
      <c r="I15" s="28"/>
      <c r="J15" s="29">
        <v>10344</v>
      </c>
      <c r="K15" s="30">
        <v>176036</v>
      </c>
      <c r="L15" s="30"/>
    </row>
    <row r="16" spans="1:20" x14ac:dyDescent="0.25">
      <c r="A16" s="26" t="s">
        <v>84</v>
      </c>
      <c r="B16" s="27">
        <v>230.07899764469485</v>
      </c>
      <c r="C16" s="27">
        <v>44.29858956152939</v>
      </c>
      <c r="D16" s="27">
        <v>1416.5706899624095</v>
      </c>
      <c r="E16" s="27">
        <v>1973.8791055048798</v>
      </c>
      <c r="F16" s="27">
        <v>626.05042813315436</v>
      </c>
      <c r="G16" s="27">
        <v>1212.8588045104759</v>
      </c>
      <c r="H16" s="28">
        <v>5503.7366153171442</v>
      </c>
      <c r="I16" s="28"/>
      <c r="J16" s="29">
        <v>2215</v>
      </c>
      <c r="K16" s="30">
        <v>39205</v>
      </c>
      <c r="L16" s="30"/>
      <c r="M16" s="69"/>
      <c r="N16" s="69" t="s">
        <v>137</v>
      </c>
      <c r="O16" s="69" t="s">
        <v>138</v>
      </c>
      <c r="P16" s="69" t="s">
        <v>136</v>
      </c>
      <c r="Q16" s="69"/>
    </row>
    <row r="17" spans="1:20" x14ac:dyDescent="0.25">
      <c r="A17" s="26" t="s">
        <v>85</v>
      </c>
      <c r="B17" s="27">
        <v>234.83148666574667</v>
      </c>
      <c r="C17" s="27">
        <v>45.803722668175496</v>
      </c>
      <c r="D17" s="27">
        <v>2645.0520427721053</v>
      </c>
      <c r="E17" s="27">
        <v>1485.2365103530162</v>
      </c>
      <c r="F17" s="27">
        <v>424.9383791093411</v>
      </c>
      <c r="G17" s="27">
        <v>1451.4279680267314</v>
      </c>
      <c r="H17" s="28">
        <v>6287.2901095951165</v>
      </c>
      <c r="I17" s="28"/>
      <c r="J17" s="29">
        <v>2018</v>
      </c>
      <c r="K17" s="30">
        <v>38090</v>
      </c>
      <c r="L17" s="30"/>
      <c r="M17" s="69" t="s">
        <v>196</v>
      </c>
      <c r="N17" s="71">
        <f>((J17/Q17)*C17)+((J18/Q17)*C18)+((J19/Q17)*C19)+((J20/Q17)*C20)+((J21/Q17)*C21)+((J22/Q17)*C22)</f>
        <v>72.546150362153838</v>
      </c>
      <c r="O17" s="71">
        <f>((J17/Q17)*D17)+((J18/Q17)*D18)+((J19/Q17)*D19)+((J20/Q17)*D20)+((J21/Q17)*D21)+((J22/Q17)*D22)</f>
        <v>4916.9361690723154</v>
      </c>
      <c r="P17" s="71">
        <f>((J17/Q17)*B17)+((J18/Q17)*B18)+((J19/Q17)*B19)+((J20/Q17)*B20)+((J21/Q17)*B21)+((J22/Q17)*B22)</f>
        <v>198.65050194222925</v>
      </c>
      <c r="Q17" s="2">
        <f>SUM(J17:J22)</f>
        <v>17883</v>
      </c>
    </row>
    <row r="18" spans="1:20" x14ac:dyDescent="0.25">
      <c r="A18" s="26" t="s">
        <v>86</v>
      </c>
      <c r="B18" s="27">
        <v>206.31595161846295</v>
      </c>
      <c r="C18" s="27">
        <v>74.131918280569295</v>
      </c>
      <c r="D18" s="27">
        <v>3668.5187380306679</v>
      </c>
      <c r="E18" s="27">
        <v>1567.2369797942356</v>
      </c>
      <c r="F18" s="27">
        <v>353.65970770134868</v>
      </c>
      <c r="G18" s="27">
        <v>1315.4101966233143</v>
      </c>
      <c r="H18" s="28">
        <v>7185.2734920485982</v>
      </c>
      <c r="I18" s="28"/>
      <c r="J18" s="29">
        <v>2675</v>
      </c>
      <c r="K18" s="30">
        <v>53629</v>
      </c>
      <c r="L18" s="30"/>
      <c r="M18" s="69" t="s">
        <v>197</v>
      </c>
      <c r="N18" s="71">
        <f>((J23/Q18)*C23)+((J24/Q18)*C24)+((J25/Q18)*C25)+((J26/Q18)*C26)</f>
        <v>52.394053897760351</v>
      </c>
      <c r="O18" s="71">
        <f>((J23/Q18)*D23)+((J24/Q18)*D24)+((J25/Q18)*D25)+((J26/Q18)*D26)</f>
        <v>4854.2137724409868</v>
      </c>
      <c r="P18" s="71">
        <f>((J23/Q18)*B23)+((J24/Q18)*B24)+((J25/Q18)*B25)+((J26/Q18)*B26)</f>
        <v>171.93245190417389</v>
      </c>
      <c r="Q18" s="2">
        <f>SUM(J23:J26)</f>
        <v>12291</v>
      </c>
    </row>
    <row r="19" spans="1:20" x14ac:dyDescent="0.25">
      <c r="A19" s="26" t="s">
        <v>87</v>
      </c>
      <c r="B19" s="27">
        <v>219.35517355176017</v>
      </c>
      <c r="C19" s="27">
        <v>78.382722184546381</v>
      </c>
      <c r="D19" s="27">
        <v>4708.7580322121867</v>
      </c>
      <c r="E19" s="27">
        <v>1500.6805522217919</v>
      </c>
      <c r="F19" s="27">
        <v>281.13796943881886</v>
      </c>
      <c r="G19" s="27">
        <v>1492.2788461980824</v>
      </c>
      <c r="H19" s="28">
        <v>8280.5932958071862</v>
      </c>
      <c r="I19" s="28"/>
      <c r="J19" s="29">
        <v>2880</v>
      </c>
      <c r="K19" s="30">
        <v>63202</v>
      </c>
      <c r="L19" s="30"/>
      <c r="M19" s="69" t="s">
        <v>198</v>
      </c>
      <c r="N19" s="71">
        <f>((J27/Q19)*C27)+((J28/Q19)*C28)+((J29/Q19)*C29)+((J30/Q19)*C30)</f>
        <v>11.148354678316881</v>
      </c>
      <c r="O19" s="71">
        <f>((J27/Q19)*D27)+((J28/Q19)*D28)+((J29/Q19)*D29)+((J30/Q19)*D30)</f>
        <v>1872.6408385485622</v>
      </c>
      <c r="P19" s="71">
        <f>((J27/Q19)*B27)+((J28/Q19)*B28)+((J29/Q19)*B29)+((J30/Q19)*B30)</f>
        <v>108.53104890305568</v>
      </c>
      <c r="Q19" s="2">
        <f>SUM(J27:J30)</f>
        <v>6220</v>
      </c>
    </row>
    <row r="20" spans="1:20" x14ac:dyDescent="0.25">
      <c r="A20" s="26" t="s">
        <v>88</v>
      </c>
      <c r="B20" s="27">
        <v>200.1579147233916</v>
      </c>
      <c r="C20" s="27">
        <v>72.148031296840102</v>
      </c>
      <c r="D20" s="27">
        <v>5354.09052761773</v>
      </c>
      <c r="E20" s="27">
        <v>1286.9721036126859</v>
      </c>
      <c r="F20" s="27">
        <v>240.15390293017293</v>
      </c>
      <c r="G20" s="27">
        <v>1188.2783770562078</v>
      </c>
      <c r="H20" s="28">
        <v>8341.800857237029</v>
      </c>
      <c r="I20" s="28"/>
      <c r="J20" s="29">
        <v>3236</v>
      </c>
      <c r="K20" s="30">
        <v>74510</v>
      </c>
      <c r="L20" s="30"/>
      <c r="M20" s="69"/>
      <c r="N20" s="71"/>
      <c r="O20" s="71"/>
      <c r="P20" s="71"/>
      <c r="Q20" s="2"/>
    </row>
    <row r="21" spans="1:20" x14ac:dyDescent="0.25">
      <c r="A21" s="26" t="s">
        <v>89</v>
      </c>
      <c r="B21" s="27">
        <v>181.12651527458129</v>
      </c>
      <c r="C21" s="27">
        <v>79.04400521999186</v>
      </c>
      <c r="D21" s="27">
        <v>5891.4142715988082</v>
      </c>
      <c r="E21" s="27">
        <v>1363.0858678428444</v>
      </c>
      <c r="F21" s="27">
        <v>200.16240104275383</v>
      </c>
      <c r="G21" s="27">
        <v>1038.8746150054571</v>
      </c>
      <c r="H21" s="28">
        <v>8753.7076759844367</v>
      </c>
      <c r="I21" s="28"/>
      <c r="J21" s="29">
        <v>3577</v>
      </c>
      <c r="K21" s="30">
        <v>81614</v>
      </c>
      <c r="L21" s="30"/>
    </row>
    <row r="22" spans="1:20" x14ac:dyDescent="0.25">
      <c r="A22" s="26" t="s">
        <v>90</v>
      </c>
      <c r="B22" s="27">
        <v>171.38643367196997</v>
      </c>
      <c r="C22" s="27">
        <v>75.680393863745209</v>
      </c>
      <c r="D22" s="27">
        <v>5953.0791922570961</v>
      </c>
      <c r="E22" s="27">
        <v>1532.9790960968676</v>
      </c>
      <c r="F22" s="27">
        <v>213.64556922460514</v>
      </c>
      <c r="G22" s="27">
        <v>1058.4732453509798</v>
      </c>
      <c r="H22" s="28">
        <v>9005.2439304652635</v>
      </c>
      <c r="I22" s="28"/>
      <c r="J22" s="29">
        <v>3497</v>
      </c>
      <c r="K22" s="30">
        <v>78150</v>
      </c>
      <c r="L22" s="30"/>
    </row>
    <row r="23" spans="1:20" x14ac:dyDescent="0.25">
      <c r="A23" s="26" t="s">
        <v>91</v>
      </c>
      <c r="B23" s="27">
        <v>180.15904976618216</v>
      </c>
      <c r="C23" s="27">
        <v>73.395729278381992</v>
      </c>
      <c r="D23" s="27">
        <v>5854.5681351626454</v>
      </c>
      <c r="E23" s="27">
        <v>1515.5723733395591</v>
      </c>
      <c r="F23" s="27">
        <v>201.75569900679781</v>
      </c>
      <c r="G23" s="27">
        <v>1007.6367047220735</v>
      </c>
      <c r="H23" s="28">
        <v>8833.0876912756394</v>
      </c>
      <c r="I23" s="28"/>
      <c r="J23" s="29">
        <v>3209</v>
      </c>
      <c r="K23" s="30">
        <v>68224</v>
      </c>
      <c r="L23" s="30"/>
    </row>
    <row r="24" spans="1:20" x14ac:dyDescent="0.25">
      <c r="A24" s="26" t="s">
        <v>92</v>
      </c>
      <c r="B24" s="27">
        <v>172.46770753645421</v>
      </c>
      <c r="C24" s="27">
        <v>62.236159686331199</v>
      </c>
      <c r="D24" s="27">
        <v>5281.8159607817752</v>
      </c>
      <c r="E24" s="27">
        <v>1606.7778725287833</v>
      </c>
      <c r="F24" s="27">
        <v>182.83536324315736</v>
      </c>
      <c r="G24" s="27">
        <v>1056.350636972352</v>
      </c>
      <c r="H24" s="28">
        <v>8362.4837007488532</v>
      </c>
      <c r="I24" s="28"/>
      <c r="J24" s="29">
        <v>2863</v>
      </c>
      <c r="K24" s="30">
        <v>57948</v>
      </c>
      <c r="L24" s="30"/>
    </row>
    <row r="25" spans="1:20" x14ac:dyDescent="0.25">
      <c r="A25" s="26" t="s">
        <v>93</v>
      </c>
      <c r="B25" s="27">
        <v>168.05552032859066</v>
      </c>
      <c r="C25" s="27">
        <v>44.765795155348385</v>
      </c>
      <c r="D25" s="27">
        <v>4544.7624897550822</v>
      </c>
      <c r="E25" s="27">
        <v>1751.7245196522731</v>
      </c>
      <c r="F25" s="27">
        <v>306.77621434626462</v>
      </c>
      <c r="G25" s="27">
        <v>831.67381935839637</v>
      </c>
      <c r="H25" s="28">
        <v>7647.7583585959537</v>
      </c>
      <c r="I25" s="28"/>
      <c r="J25" s="29">
        <v>3363</v>
      </c>
      <c r="K25" s="30">
        <v>66983</v>
      </c>
      <c r="L25" s="30"/>
    </row>
    <row r="26" spans="1:20" x14ac:dyDescent="0.25">
      <c r="A26" s="26" t="s">
        <v>94</v>
      </c>
      <c r="B26" s="27">
        <v>166.71765200021136</v>
      </c>
      <c r="C26" s="27">
        <v>27.912789535588864</v>
      </c>
      <c r="D26" s="27">
        <v>3665.9513244295053</v>
      </c>
      <c r="E26" s="27">
        <v>1694.1691978015754</v>
      </c>
      <c r="F26" s="27">
        <v>339.93885735435879</v>
      </c>
      <c r="G26" s="27">
        <v>703.29416706908796</v>
      </c>
      <c r="H26" s="28">
        <v>6597.9839881903272</v>
      </c>
      <c r="I26" s="28"/>
      <c r="J26" s="29">
        <v>2856</v>
      </c>
      <c r="K26" s="30">
        <v>53481</v>
      </c>
      <c r="L26" s="30"/>
    </row>
    <row r="27" spans="1:20" x14ac:dyDescent="0.25">
      <c r="A27" s="50" t="s">
        <v>95</v>
      </c>
      <c r="B27" s="27">
        <v>142.77496108519892</v>
      </c>
      <c r="C27" s="27">
        <v>16.795230638373269</v>
      </c>
      <c r="D27" s="27">
        <v>2562.925320522334</v>
      </c>
      <c r="E27" s="27">
        <v>1570.9967272869433</v>
      </c>
      <c r="F27" s="27">
        <v>377.61933437526449</v>
      </c>
      <c r="G27" s="27">
        <v>621.40771844682513</v>
      </c>
      <c r="H27" s="28">
        <v>5292.5192923549394</v>
      </c>
      <c r="I27" s="28"/>
      <c r="J27" s="29">
        <v>2265</v>
      </c>
      <c r="K27" s="30">
        <v>39058</v>
      </c>
      <c r="L27" s="30"/>
    </row>
    <row r="28" spans="1:20" x14ac:dyDescent="0.25">
      <c r="A28" s="50" t="s">
        <v>96</v>
      </c>
      <c r="B28" s="27">
        <v>111.59702471963435</v>
      </c>
      <c r="C28" s="27">
        <v>9.9985800037812833</v>
      </c>
      <c r="D28" s="27">
        <v>1999.1933214053222</v>
      </c>
      <c r="E28" s="27">
        <v>1320.4475408688452</v>
      </c>
      <c r="F28" s="27">
        <v>368.45598890145038</v>
      </c>
      <c r="G28" s="27">
        <v>448.06193720862228</v>
      </c>
      <c r="H28" s="28">
        <v>4257.7543931076561</v>
      </c>
      <c r="I28" s="28"/>
      <c r="J28" s="29">
        <v>1811</v>
      </c>
      <c r="K28" s="30">
        <v>26841</v>
      </c>
      <c r="L28" s="30"/>
    </row>
    <row r="29" spans="1:20" x14ac:dyDescent="0.25">
      <c r="A29" s="50" t="s">
        <v>97</v>
      </c>
      <c r="B29" s="27">
        <v>74.851310449390681</v>
      </c>
      <c r="C29" s="27">
        <v>3.6369279497476548</v>
      </c>
      <c r="D29" s="27">
        <v>1317.7803115017853</v>
      </c>
      <c r="E29" s="27">
        <v>1147.4082246194262</v>
      </c>
      <c r="F29" s="27">
        <v>298.78944133123673</v>
      </c>
      <c r="G29" s="27">
        <v>452.72305694551869</v>
      </c>
      <c r="H29" s="28">
        <v>3295.1892727971053</v>
      </c>
      <c r="I29" s="28"/>
      <c r="J29" s="29">
        <v>1248</v>
      </c>
      <c r="K29" s="30">
        <v>14842</v>
      </c>
      <c r="L29" s="30"/>
    </row>
    <row r="30" spans="1:20" x14ac:dyDescent="0.25">
      <c r="A30" s="50" t="s">
        <v>98</v>
      </c>
      <c r="B30" s="27">
        <v>62.679899677380938</v>
      </c>
      <c r="C30" s="27">
        <v>9.659881958797504</v>
      </c>
      <c r="D30" s="27">
        <v>644.72235599297176</v>
      </c>
      <c r="E30" s="27">
        <v>856.63990830888201</v>
      </c>
      <c r="F30" s="27">
        <v>243.45719999272663</v>
      </c>
      <c r="G30" s="27">
        <v>322.73411819534272</v>
      </c>
      <c r="H30" s="28">
        <v>2139.8933641261019</v>
      </c>
      <c r="I30" s="28"/>
      <c r="J30" s="29">
        <v>896</v>
      </c>
      <c r="K30" s="30">
        <v>7969</v>
      </c>
      <c r="L30" s="30"/>
    </row>
    <row r="31" spans="1:20" x14ac:dyDescent="0.25">
      <c r="A31" s="50"/>
      <c r="B31" s="27"/>
      <c r="C31" s="27"/>
      <c r="D31" s="27"/>
      <c r="E31" s="27"/>
      <c r="F31" s="27"/>
      <c r="G31" s="27"/>
      <c r="H31" s="28"/>
      <c r="I31" s="28"/>
    </row>
    <row r="32" spans="1:20" x14ac:dyDescent="0.25">
      <c r="A32" s="51" t="s">
        <v>8</v>
      </c>
      <c r="B32" s="28">
        <v>184.97856820699431</v>
      </c>
      <c r="C32" s="28">
        <v>49.477307969196346</v>
      </c>
      <c r="D32" s="28">
        <v>3359.2382503167091</v>
      </c>
      <c r="E32" s="28">
        <v>1875.1608851169603</v>
      </c>
      <c r="F32" s="28">
        <v>291.86731957016553</v>
      </c>
      <c r="G32" s="28">
        <v>918.76141001743667</v>
      </c>
      <c r="H32" s="28">
        <v>6679.4837411974622</v>
      </c>
      <c r="I32" s="28"/>
      <c r="J32" s="33">
        <v>48953</v>
      </c>
      <c r="K32" s="34">
        <v>939782</v>
      </c>
      <c r="L32" s="34"/>
      <c r="N32">
        <f t="shared" ref="N32:T32" si="0">B32*1.609344</f>
        <v>297.69414887251708</v>
      </c>
      <c r="O32" s="80">
        <f t="shared" si="0"/>
        <v>79.626008716378323</v>
      </c>
      <c r="P32" s="80">
        <f t="shared" si="0"/>
        <v>5406.1699227176941</v>
      </c>
      <c r="Q32" s="80">
        <f t="shared" si="0"/>
        <v>3017.7789194976694</v>
      </c>
      <c r="R32" s="80">
        <f t="shared" si="0"/>
        <v>469.71491954632853</v>
      </c>
      <c r="S32" s="80">
        <f t="shared" si="0"/>
        <v>1478.6031626431018</v>
      </c>
      <c r="T32" s="80">
        <f t="shared" si="0"/>
        <v>10749.58708199369</v>
      </c>
    </row>
    <row r="33" spans="1:17" x14ac:dyDescent="0.25">
      <c r="A33" s="52"/>
      <c r="B33" s="86">
        <f>B32/$H$32</f>
        <v>2.7693542700926214E-2</v>
      </c>
      <c r="C33" s="86">
        <f t="shared" ref="C33:G33" si="1">C32/$H$32</f>
        <v>7.4073551020166599E-3</v>
      </c>
      <c r="D33" s="86">
        <f t="shared" si="1"/>
        <v>0.50291884529903541</v>
      </c>
      <c r="E33" s="86">
        <f t="shared" si="1"/>
        <v>0.28073440370120456</v>
      </c>
      <c r="F33" s="86">
        <f t="shared" si="1"/>
        <v>4.3696089530093102E-2</v>
      </c>
      <c r="G33" s="86">
        <f t="shared" si="1"/>
        <v>0.13754976366672406</v>
      </c>
      <c r="H33" s="24"/>
      <c r="I33" s="24"/>
    </row>
    <row r="34" spans="1:17" x14ac:dyDescent="0.25">
      <c r="A34" s="36"/>
      <c r="B34" s="84">
        <v>2.8181769426647171E-2</v>
      </c>
      <c r="C34" s="87">
        <v>6.5053430092114973E-3</v>
      </c>
      <c r="D34" s="84">
        <v>0.50330067401379108</v>
      </c>
      <c r="E34" s="84">
        <v>0.28678762514647721</v>
      </c>
      <c r="F34" s="84">
        <v>4.2464876230121643E-2</v>
      </c>
      <c r="G34" s="84">
        <v>0.13275971217375129</v>
      </c>
      <c r="H34" s="27"/>
      <c r="I34" s="27"/>
    </row>
    <row r="35" spans="1:17" x14ac:dyDescent="0.25">
      <c r="A35" s="23" t="s">
        <v>99</v>
      </c>
      <c r="B35" s="24"/>
      <c r="C35" s="24"/>
      <c r="D35" s="24"/>
      <c r="E35" s="24"/>
      <c r="F35" s="24"/>
      <c r="G35" s="24"/>
      <c r="H35" s="27"/>
      <c r="I35" s="27"/>
    </row>
    <row r="36" spans="1:17" x14ac:dyDescent="0.25">
      <c r="A36" s="25"/>
      <c r="B36" s="24">
        <f>B37*3</f>
        <v>592.91975240629722</v>
      </c>
      <c r="C36" s="24">
        <f t="shared" ref="C36:D36" si="2">C37*3</f>
        <v>101.30660328330063</v>
      </c>
      <c r="D36" s="24">
        <f t="shared" si="2"/>
        <v>5.8391133147073386</v>
      </c>
      <c r="E36" s="24"/>
      <c r="F36" s="24"/>
      <c r="G36" s="24"/>
      <c r="H36" s="27"/>
      <c r="I36" s="27"/>
    </row>
    <row r="37" spans="1:17" x14ac:dyDescent="0.25">
      <c r="A37" s="26" t="s">
        <v>83</v>
      </c>
      <c r="B37" s="24">
        <v>197.63991746876576</v>
      </c>
      <c r="C37" s="24">
        <v>33.768867761100211</v>
      </c>
      <c r="D37" s="24">
        <v>1.9463711049024461</v>
      </c>
      <c r="E37" s="24">
        <v>3244.6252127095563</v>
      </c>
      <c r="F37" s="24">
        <v>244.75290589491183</v>
      </c>
      <c r="G37" s="24">
        <v>449.38653597986388</v>
      </c>
      <c r="H37" s="38">
        <v>4172.1198109191</v>
      </c>
      <c r="I37" s="24"/>
      <c r="J37" s="29">
        <v>5291</v>
      </c>
      <c r="K37" s="30">
        <v>87535</v>
      </c>
      <c r="L37" s="30"/>
    </row>
    <row r="38" spans="1:17" x14ac:dyDescent="0.25">
      <c r="A38" s="26" t="s">
        <v>84</v>
      </c>
      <c r="B38" s="24">
        <v>223.67958698922581</v>
      </c>
      <c r="C38" s="24">
        <v>71.800218148239836</v>
      </c>
      <c r="D38" s="24">
        <v>1458.3108746779262</v>
      </c>
      <c r="E38" s="24">
        <v>1778.1479450125289</v>
      </c>
      <c r="F38" s="24">
        <v>554.28166922777757</v>
      </c>
      <c r="G38" s="24">
        <v>1153.4050199902128</v>
      </c>
      <c r="H38" s="38">
        <v>5239.6253140459112</v>
      </c>
      <c r="I38" s="24"/>
      <c r="J38" s="29">
        <v>1151</v>
      </c>
      <c r="K38" s="30">
        <v>19030</v>
      </c>
      <c r="L38" s="30"/>
      <c r="M38" s="69"/>
      <c r="N38" s="69" t="s">
        <v>137</v>
      </c>
      <c r="O38" s="69" t="s">
        <v>138</v>
      </c>
      <c r="P38" s="69" t="s">
        <v>136</v>
      </c>
      <c r="Q38" s="69"/>
    </row>
    <row r="39" spans="1:17" x14ac:dyDescent="0.25">
      <c r="A39" s="26" t="s">
        <v>85</v>
      </c>
      <c r="B39" s="24">
        <v>243.01962763281605</v>
      </c>
      <c r="C39" s="24">
        <v>71.699563400543624</v>
      </c>
      <c r="D39" s="24">
        <v>2681.8869707473514</v>
      </c>
      <c r="E39" s="24">
        <v>1232.6392083965688</v>
      </c>
      <c r="F39" s="24">
        <v>416.78881449148491</v>
      </c>
      <c r="G39" s="24">
        <v>1576.9451240704975</v>
      </c>
      <c r="H39" s="38">
        <v>6222.9793087392618</v>
      </c>
      <c r="I39" s="24"/>
      <c r="J39" s="29">
        <v>943</v>
      </c>
      <c r="K39" s="30">
        <v>16854</v>
      </c>
      <c r="L39" s="30"/>
      <c r="M39" s="69" t="s">
        <v>196</v>
      </c>
      <c r="N39" s="71">
        <f>((J39/Q39)*C39)+((J40/Q39)*C40)+((J41/Q39)*C41)+((J42/Q39)*C42)+((J43/Q39)*C43)+((J44/Q39)*C44)</f>
        <v>112.94953949319817</v>
      </c>
      <c r="O39" s="71">
        <f>((J39/Q39)*D39)+((J40/Q39)*D40)+((J41/Q39)*D41)+((J42/Q39)*D42)+((J43/Q39)*D43)+((J44/Q39)*D44)</f>
        <v>6040.1656643634587</v>
      </c>
      <c r="P39" s="71">
        <f>((J39/Q39)*B39)+((J40/Q39)*B40)+((J41/Q39)*B41)+((J42/Q39)*B42)+((J43/Q39)*B43)+((J44/Q39)*B44)</f>
        <v>187.65257692413041</v>
      </c>
      <c r="Q39" s="2">
        <f>SUM(J39:J44)</f>
        <v>8450</v>
      </c>
    </row>
    <row r="40" spans="1:17" x14ac:dyDescent="0.25">
      <c r="A40" s="26" t="s">
        <v>86</v>
      </c>
      <c r="B40" s="24">
        <v>193.7725876749258</v>
      </c>
      <c r="C40" s="24">
        <v>109.97591984976893</v>
      </c>
      <c r="D40" s="24">
        <v>4274.1574437992431</v>
      </c>
      <c r="E40" s="24">
        <v>1122.4353574967772</v>
      </c>
      <c r="F40" s="24">
        <v>371.35437593167092</v>
      </c>
      <c r="G40" s="24">
        <v>1420.3852398403051</v>
      </c>
      <c r="H40" s="38">
        <v>7492.0809245926912</v>
      </c>
      <c r="I40" s="24"/>
      <c r="J40" s="29">
        <v>1261</v>
      </c>
      <c r="K40" s="30">
        <v>23681</v>
      </c>
      <c r="L40" s="30"/>
      <c r="M40" s="69" t="s">
        <v>197</v>
      </c>
      <c r="N40" s="71">
        <f>((J45/Q40)*C45)+((J46/Q40)*C46)+((J47/Q40)*C47)+((J48/Q40)*C48)</f>
        <v>84.704242702964777</v>
      </c>
      <c r="O40" s="71">
        <f>((J45/Q40)*D45)+((J46/Q40)*D46)+((J47/Q40)*D47)+((J48/Q40)*D48)</f>
        <v>6767.3848866324442</v>
      </c>
      <c r="P40" s="71">
        <f>((J45/Q40)*B45)+((J46/Q40)*B46)+((J47/Q40)*B47)+((J48/Q40)*B48)</f>
        <v>171.00482879052186</v>
      </c>
      <c r="Q40" s="2">
        <f>SUM(J45:J48)</f>
        <v>5966</v>
      </c>
    </row>
    <row r="41" spans="1:17" x14ac:dyDescent="0.25">
      <c r="A41" s="26" t="s">
        <v>87</v>
      </c>
      <c r="B41" s="24">
        <v>202.74942603689109</v>
      </c>
      <c r="C41" s="24">
        <v>111.76297401022342</v>
      </c>
      <c r="D41" s="24">
        <v>5715.1282678180469</v>
      </c>
      <c r="E41" s="24">
        <v>1033.9216451571128</v>
      </c>
      <c r="F41" s="24">
        <v>307.36585463744728</v>
      </c>
      <c r="G41" s="24">
        <v>1873.3424461830705</v>
      </c>
      <c r="H41" s="38">
        <v>9244.2706138427911</v>
      </c>
      <c r="I41" s="24"/>
      <c r="J41" s="29">
        <v>1349</v>
      </c>
      <c r="K41" s="30">
        <v>27760</v>
      </c>
      <c r="L41" s="30"/>
      <c r="M41" s="69" t="s">
        <v>198</v>
      </c>
      <c r="N41" s="71">
        <f>((J49/Q41)*C49)+((J50/Q41)*C50)+((J51/Q41)*C51)+((J52/Q41)*C52)</f>
        <v>22.453255755701377</v>
      </c>
      <c r="O41" s="71">
        <f>((J49/Q41)*D49)+((J50/Q41)*D50)+((J51/Q41)*D51)+((J52/Q41)*D52)</f>
        <v>3174.0706581340642</v>
      </c>
      <c r="P41" s="71">
        <f>((J49/Q41)*B49)+((J50/Q41)*B50)+((J51/Q41)*B51)+((J52/Q41)*B52)</f>
        <v>127.22415012761711</v>
      </c>
      <c r="Q41" s="2">
        <f>SUM(J49:J52)</f>
        <v>2858</v>
      </c>
    </row>
    <row r="42" spans="1:17" x14ac:dyDescent="0.25">
      <c r="A42" s="26" t="s">
        <v>88</v>
      </c>
      <c r="B42" s="24">
        <v>188.86155664747889</v>
      </c>
      <c r="C42" s="24">
        <v>116.04985109926834</v>
      </c>
      <c r="D42" s="24">
        <v>6581.5799764325711</v>
      </c>
      <c r="E42" s="24">
        <v>830.82122032663494</v>
      </c>
      <c r="F42" s="24">
        <v>248.18800791003767</v>
      </c>
      <c r="G42" s="24">
        <v>1612.4616924703328</v>
      </c>
      <c r="H42" s="38">
        <v>9577.9623048863232</v>
      </c>
      <c r="I42" s="24"/>
      <c r="J42" s="29">
        <v>1505</v>
      </c>
      <c r="K42" s="30">
        <v>31416</v>
      </c>
      <c r="L42" s="30"/>
      <c r="M42" s="69"/>
      <c r="N42" s="71"/>
      <c r="O42" s="71"/>
      <c r="P42" s="71"/>
      <c r="Q42" s="2"/>
    </row>
    <row r="43" spans="1:17" x14ac:dyDescent="0.25">
      <c r="A43" s="26" t="s">
        <v>89</v>
      </c>
      <c r="B43" s="24">
        <v>165.2489319596566</v>
      </c>
      <c r="C43" s="24">
        <v>122.53412068089007</v>
      </c>
      <c r="D43" s="24">
        <v>7309.0089202579939</v>
      </c>
      <c r="E43" s="24">
        <v>847.14896780907122</v>
      </c>
      <c r="F43" s="24">
        <v>178.85538521775584</v>
      </c>
      <c r="G43" s="24">
        <v>1245.5049533636745</v>
      </c>
      <c r="H43" s="38">
        <v>9868.3012792890422</v>
      </c>
      <c r="I43" s="24"/>
      <c r="J43" s="29">
        <v>1727</v>
      </c>
      <c r="K43" s="30">
        <v>35661</v>
      </c>
      <c r="L43" s="30"/>
      <c r="M43" s="69" t="s">
        <v>196</v>
      </c>
      <c r="N43" s="71">
        <f>N39*1.609344</f>
        <v>181.77466368614154</v>
      </c>
      <c r="O43" s="71">
        <f t="shared" ref="O43:P43" si="3">O39*1.609344</f>
        <v>9720.7043709493464</v>
      </c>
      <c r="P43" s="71">
        <f t="shared" si="3"/>
        <v>301.99754875738773</v>
      </c>
    </row>
    <row r="44" spans="1:17" x14ac:dyDescent="0.25">
      <c r="A44" s="26" t="s">
        <v>90</v>
      </c>
      <c r="B44" s="24">
        <v>161.57297845076661</v>
      </c>
      <c r="C44" s="24">
        <v>126.7817304745741</v>
      </c>
      <c r="D44" s="24">
        <v>7737.5517181516543</v>
      </c>
      <c r="E44" s="24">
        <v>838.15006243400092</v>
      </c>
      <c r="F44" s="24">
        <v>172.3395327643872</v>
      </c>
      <c r="G44" s="24">
        <v>1286.6050580694057</v>
      </c>
      <c r="H44" s="38">
        <v>10323.001080344789</v>
      </c>
      <c r="I44" s="24"/>
      <c r="J44" s="29">
        <v>1665</v>
      </c>
      <c r="K44" s="30">
        <v>35523</v>
      </c>
      <c r="L44" s="30"/>
      <c r="M44" s="69" t="s">
        <v>197</v>
      </c>
      <c r="N44" s="71">
        <f t="shared" ref="N44:P45" si="4">N40*1.609344</f>
        <v>136.31826476856014</v>
      </c>
      <c r="O44" s="71">
        <f t="shared" si="4"/>
        <v>10891.050262992605</v>
      </c>
      <c r="P44" s="71">
        <f t="shared" si="4"/>
        <v>275.2055951850536</v>
      </c>
    </row>
    <row r="45" spans="1:17" x14ac:dyDescent="0.25">
      <c r="A45" s="26" t="s">
        <v>91</v>
      </c>
      <c r="B45" s="24">
        <v>168.33810981199196</v>
      </c>
      <c r="C45" s="24">
        <v>120.6864080962748</v>
      </c>
      <c r="D45" s="24">
        <v>7684.1718966101653</v>
      </c>
      <c r="E45" s="24">
        <v>835.89974492703777</v>
      </c>
      <c r="F45" s="24">
        <v>175.2904281424334</v>
      </c>
      <c r="G45" s="24">
        <v>1267.8983136562215</v>
      </c>
      <c r="H45" s="38">
        <v>10252.284901244124</v>
      </c>
      <c r="I45" s="24"/>
      <c r="J45" s="29">
        <v>1574</v>
      </c>
      <c r="K45" s="30">
        <v>33577</v>
      </c>
      <c r="L45" s="30"/>
      <c r="M45" s="69" t="s">
        <v>198</v>
      </c>
      <c r="N45" s="71">
        <f t="shared" si="4"/>
        <v>36.13501243090348</v>
      </c>
      <c r="O45" s="71">
        <f t="shared" si="4"/>
        <v>5108.1715692441076</v>
      </c>
      <c r="P45" s="71">
        <f t="shared" si="4"/>
        <v>204.74742266297983</v>
      </c>
    </row>
    <row r="46" spans="1:17" x14ac:dyDescent="0.25">
      <c r="A46" s="26" t="s">
        <v>92</v>
      </c>
      <c r="B46" s="24">
        <v>167.39005885366367</v>
      </c>
      <c r="C46" s="24">
        <v>97.867697670429806</v>
      </c>
      <c r="D46" s="24">
        <v>7166.8011838266111</v>
      </c>
      <c r="E46" s="24">
        <v>730.0732140426561</v>
      </c>
      <c r="F46" s="24">
        <v>153.47565520472628</v>
      </c>
      <c r="G46" s="24">
        <v>1311.3846619251967</v>
      </c>
      <c r="H46" s="38">
        <v>9626.9924715232828</v>
      </c>
      <c r="I46" s="24"/>
      <c r="J46" s="29">
        <v>1399</v>
      </c>
      <c r="K46" s="30">
        <v>28371</v>
      </c>
      <c r="L46" s="30"/>
    </row>
    <row r="47" spans="1:17" x14ac:dyDescent="0.25">
      <c r="A47" s="26" t="s">
        <v>93</v>
      </c>
      <c r="B47" s="24">
        <v>174.05619520419995</v>
      </c>
      <c r="C47" s="24">
        <v>70.955883693155485</v>
      </c>
      <c r="D47" s="24">
        <v>6645.6008755743642</v>
      </c>
      <c r="E47" s="24">
        <v>771.27718522930422</v>
      </c>
      <c r="F47" s="24">
        <v>260.22975879423291</v>
      </c>
      <c r="G47" s="24">
        <v>857.55095658522441</v>
      </c>
      <c r="H47" s="38">
        <v>8779.6708550804815</v>
      </c>
      <c r="I47" s="24"/>
      <c r="J47" s="29">
        <v>1619</v>
      </c>
      <c r="K47" s="30">
        <v>33890</v>
      </c>
      <c r="L47" s="30"/>
    </row>
    <row r="48" spans="1:17" x14ac:dyDescent="0.25">
      <c r="A48" s="26" t="s">
        <v>94</v>
      </c>
      <c r="B48" s="24">
        <v>174.14479719672698</v>
      </c>
      <c r="C48" s="24">
        <v>46.28138346593979</v>
      </c>
      <c r="D48" s="24">
        <v>5453.9657894151642</v>
      </c>
      <c r="E48" s="24">
        <v>767.24385211647621</v>
      </c>
      <c r="F48" s="24">
        <v>260.4728617274518</v>
      </c>
      <c r="G48" s="24">
        <v>791.57357717979096</v>
      </c>
      <c r="H48" s="38">
        <v>7493.6822611015496</v>
      </c>
      <c r="I48" s="24"/>
      <c r="J48" s="29">
        <v>1374</v>
      </c>
      <c r="K48" s="30">
        <v>27213</v>
      </c>
      <c r="L48" s="30"/>
    </row>
    <row r="49" spans="1:17" x14ac:dyDescent="0.25">
      <c r="A49" s="50" t="s">
        <v>95</v>
      </c>
      <c r="B49" s="24">
        <v>156.94520123538112</v>
      </c>
      <c r="C49" s="24">
        <v>31.975025140523471</v>
      </c>
      <c r="D49" s="24">
        <v>4149.2028886099406</v>
      </c>
      <c r="E49" s="24">
        <v>716.63864732514833</v>
      </c>
      <c r="F49" s="24">
        <v>335.6221712131599</v>
      </c>
      <c r="G49" s="24">
        <v>636.13268259824463</v>
      </c>
      <c r="H49" s="38">
        <v>6026.5166161223988</v>
      </c>
      <c r="I49" s="24"/>
      <c r="J49" s="29">
        <v>1083</v>
      </c>
      <c r="K49" s="30">
        <v>20529</v>
      </c>
      <c r="L49" s="30"/>
    </row>
    <row r="50" spans="1:17" x14ac:dyDescent="0.25">
      <c r="A50" s="50" t="s">
        <v>96</v>
      </c>
      <c r="B50" s="24">
        <v>128.59122158864022</v>
      </c>
      <c r="C50" s="24">
        <v>20.65088388105843</v>
      </c>
      <c r="D50" s="24">
        <v>3355.0643048131437</v>
      </c>
      <c r="E50" s="24">
        <v>631.90526869533153</v>
      </c>
      <c r="F50" s="24">
        <v>272.24900730005834</v>
      </c>
      <c r="G50" s="24">
        <v>396.42298033203394</v>
      </c>
      <c r="H50" s="38">
        <v>4804.8836666102661</v>
      </c>
      <c r="I50" s="24"/>
      <c r="J50" s="29">
        <v>826</v>
      </c>
      <c r="K50" s="30">
        <v>13726</v>
      </c>
      <c r="L50" s="30"/>
    </row>
    <row r="51" spans="1:17" x14ac:dyDescent="0.25">
      <c r="A51" s="50" t="s">
        <v>97</v>
      </c>
      <c r="B51" s="24">
        <v>93.599332231276193</v>
      </c>
      <c r="C51" s="24">
        <v>7.740817111509716</v>
      </c>
      <c r="D51" s="24">
        <v>2301.8360389487416</v>
      </c>
      <c r="E51" s="24">
        <v>793.27992847381563</v>
      </c>
      <c r="F51" s="24">
        <v>255.1618870825796</v>
      </c>
      <c r="G51" s="24">
        <v>332.066149495996</v>
      </c>
      <c r="H51" s="38">
        <v>3783.6841533439188</v>
      </c>
      <c r="I51" s="24"/>
      <c r="J51" s="29">
        <v>567</v>
      </c>
      <c r="K51" s="30">
        <v>7791</v>
      </c>
      <c r="L51" s="30"/>
    </row>
    <row r="52" spans="1:17" x14ac:dyDescent="0.25">
      <c r="A52" s="50" t="s">
        <v>98</v>
      </c>
      <c r="B52" s="24">
        <v>89.915700836286717</v>
      </c>
      <c r="C52" s="24">
        <v>21.193139619443308</v>
      </c>
      <c r="D52" s="24">
        <v>1312.782886709417</v>
      </c>
      <c r="E52" s="24">
        <v>694.69176967254566</v>
      </c>
      <c r="F52" s="24">
        <v>226.52322774612375</v>
      </c>
      <c r="G52" s="24">
        <v>201.47291123091836</v>
      </c>
      <c r="H52" s="38">
        <v>2546.5796358147345</v>
      </c>
      <c r="I52" s="24"/>
      <c r="J52" s="29">
        <v>382</v>
      </c>
      <c r="K52" s="30">
        <v>4212</v>
      </c>
      <c r="L52" s="30"/>
    </row>
    <row r="53" spans="1:17" x14ac:dyDescent="0.25">
      <c r="A53" s="50"/>
      <c r="B53" s="24"/>
      <c r="C53" s="24"/>
      <c r="D53" s="24"/>
      <c r="E53" s="24"/>
      <c r="F53" s="24"/>
      <c r="G53" s="24"/>
      <c r="H53" s="38"/>
      <c r="I53" s="24"/>
    </row>
    <row r="54" spans="1:17" x14ac:dyDescent="0.25">
      <c r="A54" s="51" t="s">
        <v>8</v>
      </c>
      <c r="B54" s="38">
        <v>182.6866450726703</v>
      </c>
      <c r="C54" s="38">
        <v>78.44913124881549</v>
      </c>
      <c r="D54" s="38">
        <v>4345.1842513103738</v>
      </c>
      <c r="E54" s="38">
        <v>1427.6392050506379</v>
      </c>
      <c r="F54" s="38">
        <v>268.85024212915062</v>
      </c>
      <c r="G54" s="38">
        <v>1053.089483209583</v>
      </c>
      <c r="H54" s="38">
        <v>7355.8989580212301</v>
      </c>
      <c r="I54" s="38"/>
      <c r="J54" s="33">
        <v>23716</v>
      </c>
      <c r="K54" s="34">
        <v>446769</v>
      </c>
      <c r="L54" s="34"/>
    </row>
    <row r="55" spans="1:17" x14ac:dyDescent="0.25">
      <c r="A55" s="39"/>
      <c r="B55" s="24">
        <f>C54*3</f>
        <v>235.34739374644647</v>
      </c>
      <c r="C55" s="24">
        <f>D54*3</f>
        <v>13035.552753931122</v>
      </c>
      <c r="D55" s="24">
        <f>B54*3</f>
        <v>548.05993521801088</v>
      </c>
      <c r="E55" s="37"/>
      <c r="F55" s="37"/>
      <c r="G55" s="37"/>
      <c r="H55" s="27"/>
      <c r="I55" s="27"/>
      <c r="J55" s="29"/>
      <c r="K55" s="30"/>
      <c r="L55" s="30"/>
    </row>
    <row r="56" spans="1:17" x14ac:dyDescent="0.25">
      <c r="A56" s="36"/>
      <c r="B56" s="37"/>
      <c r="C56" s="37"/>
      <c r="D56" s="37"/>
      <c r="E56" s="37"/>
      <c r="F56" s="37"/>
      <c r="G56" s="37"/>
      <c r="H56" s="27"/>
      <c r="I56" s="27"/>
      <c r="J56" s="29"/>
      <c r="K56" s="30"/>
      <c r="L56" s="30"/>
    </row>
    <row r="57" spans="1:17" x14ac:dyDescent="0.25">
      <c r="A57" s="23" t="s">
        <v>100</v>
      </c>
      <c r="B57" s="24"/>
      <c r="C57" s="24"/>
      <c r="D57" s="24"/>
      <c r="E57" s="24"/>
      <c r="F57" s="24"/>
      <c r="G57" s="24"/>
      <c r="H57" s="27"/>
      <c r="I57" s="27"/>
      <c r="J57" s="29"/>
      <c r="K57" s="30"/>
      <c r="L57" s="30"/>
    </row>
    <row r="58" spans="1:17" x14ac:dyDescent="0.25">
      <c r="A58" s="25"/>
      <c r="B58" s="24"/>
      <c r="C58" s="24"/>
      <c r="D58" s="24"/>
      <c r="E58" s="24"/>
      <c r="F58" s="24"/>
      <c r="G58" s="24"/>
      <c r="H58" s="27"/>
      <c r="I58" s="27"/>
      <c r="J58" s="29"/>
      <c r="K58" s="30"/>
      <c r="L58" s="30"/>
    </row>
    <row r="59" spans="1:17" x14ac:dyDescent="0.25">
      <c r="A59" s="26" t="s">
        <v>83</v>
      </c>
      <c r="B59" s="24">
        <v>202.74384284146444</v>
      </c>
      <c r="C59" s="24">
        <v>9.9879435164204384</v>
      </c>
      <c r="D59" s="24">
        <v>0.19988693155425546</v>
      </c>
      <c r="E59" s="24">
        <v>3271.2779117422187</v>
      </c>
      <c r="F59" s="24">
        <v>270.36772585015234</v>
      </c>
      <c r="G59" s="24">
        <v>447.6252194986908</v>
      </c>
      <c r="H59" s="38">
        <v>4202.2025303805012</v>
      </c>
      <c r="I59" s="38"/>
      <c r="J59" s="29">
        <v>5053</v>
      </c>
      <c r="K59" s="30">
        <v>88501</v>
      </c>
      <c r="L59" s="30"/>
    </row>
    <row r="60" spans="1:17" x14ac:dyDescent="0.25">
      <c r="A60" s="26" t="s">
        <v>84</v>
      </c>
      <c r="B60" s="24">
        <v>236.81814233650897</v>
      </c>
      <c r="C60" s="24">
        <v>15.33694539075436</v>
      </c>
      <c r="D60" s="24">
        <v>1372.6145884703865</v>
      </c>
      <c r="E60" s="24">
        <v>2180.0013067934124</v>
      </c>
      <c r="F60" s="24">
        <v>701.6292707257744</v>
      </c>
      <c r="G60" s="24">
        <v>1275.4688912714357</v>
      </c>
      <c r="H60" s="38">
        <v>5781.8691449882717</v>
      </c>
      <c r="I60" s="38"/>
      <c r="J60" s="29">
        <v>1064</v>
      </c>
      <c r="K60" s="30">
        <v>20175</v>
      </c>
      <c r="L60" s="30"/>
      <c r="M60" s="69"/>
      <c r="N60" s="69" t="s">
        <v>137</v>
      </c>
      <c r="O60" s="69" t="s">
        <v>138</v>
      </c>
      <c r="P60" s="69" t="s">
        <v>136</v>
      </c>
      <c r="Q60" s="69"/>
    </row>
    <row r="61" spans="1:17" x14ac:dyDescent="0.25">
      <c r="A61" s="26" t="s">
        <v>85</v>
      </c>
      <c r="B61" s="24">
        <v>226.54285714531989</v>
      </c>
      <c r="C61" s="24">
        <v>19.590076516526864</v>
      </c>
      <c r="D61" s="24">
        <v>2607.7650599726971</v>
      </c>
      <c r="E61" s="24">
        <v>1740.9338001525696</v>
      </c>
      <c r="F61" s="24">
        <v>433.187958854226</v>
      </c>
      <c r="G61" s="24">
        <v>1324.370408919176</v>
      </c>
      <c r="H61" s="38">
        <v>6352.3901615605155</v>
      </c>
      <c r="I61" s="38"/>
      <c r="J61" s="29">
        <v>1075</v>
      </c>
      <c r="K61" s="30">
        <v>21236</v>
      </c>
      <c r="L61" s="30"/>
      <c r="M61" s="69" t="s">
        <v>196</v>
      </c>
      <c r="N61" s="71">
        <f>((J61/Q61)*C61)+((J62/Q61)*C62)+((J63/Q61)*C63)+((J64/Q61)*C64)+((J65/Q61)*C65)+((J66/Q61)*C66)</f>
        <v>33.126944227110307</v>
      </c>
      <c r="O61" s="71">
        <f>((J61/Q61)*D61)+((J62/Q61)*D62)+((J63/Q61)*D63)+((J64/Q61)*D64)+((J65/Q61)*D65)+((J66/Q61)*D66)</f>
        <v>3831.0919756905887</v>
      </c>
      <c r="P61" s="71">
        <f>((J61/Q61)*B61)+((J62/Q61)*B62)+((J63/Q61)*B63)+((J64/Q61)*B64)+((J65/Q61)*B65)+((J66/Q61)*B66)</f>
        <v>209.33755002348454</v>
      </c>
      <c r="Q61" s="2">
        <f>SUM(J61:J66)</f>
        <v>9433</v>
      </c>
    </row>
    <row r="62" spans="1:17" x14ac:dyDescent="0.25">
      <c r="A62" s="26" t="s">
        <v>86</v>
      </c>
      <c r="B62" s="24">
        <v>218.87432925041216</v>
      </c>
      <c r="C62" s="24">
        <v>38.24501349390944</v>
      </c>
      <c r="D62" s="24">
        <v>3062.1551174100255</v>
      </c>
      <c r="E62" s="24">
        <v>2012.5710041643738</v>
      </c>
      <c r="F62" s="24">
        <v>335.94385996634742</v>
      </c>
      <c r="G62" s="24">
        <v>1210.3095042904342</v>
      </c>
      <c r="H62" s="38">
        <v>6878.0988285755029</v>
      </c>
      <c r="I62" s="38"/>
      <c r="J62" s="29">
        <v>1414</v>
      </c>
      <c r="K62" s="30">
        <v>29948</v>
      </c>
      <c r="L62" s="30"/>
      <c r="M62" s="69" t="s">
        <v>197</v>
      </c>
      <c r="N62" s="71">
        <f>((J67/Q62)*C67)+((J68/Q62)*C68)+((J69/Q62)*C69)+((J70/Q62)*C70)</f>
        <v>21.247026271944023</v>
      </c>
      <c r="O62" s="71">
        <f>((J67/Q62)*D67)+((J68/Q62)*D68)+((J69/Q62)*D69)+((J70/Q62)*D70)</f>
        <v>3000.3087681828347</v>
      </c>
      <c r="P62" s="71">
        <f>((J67/Q62)*B67)+((J68/Q62)*B68)+((J69/Q62)*B69)+((J70/Q62)*B70)</f>
        <v>172.72731466343441</v>
      </c>
      <c r="Q62" s="2">
        <f>SUM(J67:J70)</f>
        <v>6325</v>
      </c>
    </row>
    <row r="63" spans="1:17" x14ac:dyDescent="0.25">
      <c r="A63" s="26" t="s">
        <v>87</v>
      </c>
      <c r="B63" s="24">
        <v>236.036388886662</v>
      </c>
      <c r="C63" s="24">
        <v>44.850767773057129</v>
      </c>
      <c r="D63" s="24">
        <v>3697.8141652322097</v>
      </c>
      <c r="E63" s="24">
        <v>1969.5607294770734</v>
      </c>
      <c r="F63" s="24">
        <v>254.79088687685697</v>
      </c>
      <c r="G63" s="24">
        <v>1109.4834338295764</v>
      </c>
      <c r="H63" s="38">
        <v>7312.5363720754358</v>
      </c>
      <c r="I63" s="38"/>
      <c r="J63" s="29">
        <v>1531</v>
      </c>
      <c r="K63" s="30">
        <v>35442</v>
      </c>
      <c r="L63" s="30"/>
      <c r="M63" s="69" t="s">
        <v>198</v>
      </c>
      <c r="N63" s="71">
        <f>((J71/Q63)*C71)+((J72/Q63)*C72)+((J73/Q63)*C73)+((J74/Q63)*C74)</f>
        <v>2.3574321294526475</v>
      </c>
      <c r="O63" s="71">
        <f>((J71/Q63)*D71)+((J72/Q63)*D72)+((J73/Q63)*D73)+((J74/Q63)*D74)</f>
        <v>857.95378704446728</v>
      </c>
      <c r="P63" s="71">
        <f>((J71/Q63)*B71)+((J72/Q63)*B72)+((J73/Q63)*B73)+((J74/Q63)*B74)</f>
        <v>93.936196883672963</v>
      </c>
      <c r="Q63" s="2">
        <f>SUM(J71:J74)</f>
        <v>3362</v>
      </c>
    </row>
    <row r="64" spans="1:17" x14ac:dyDescent="0.25">
      <c r="A64" s="26" t="s">
        <v>88</v>
      </c>
      <c r="B64" s="24">
        <v>210.95441151739323</v>
      </c>
      <c r="C64" s="24">
        <v>30.18885706011557</v>
      </c>
      <c r="D64" s="24">
        <v>4180.9172084171068</v>
      </c>
      <c r="E64" s="24">
        <v>1722.9384138059702</v>
      </c>
      <c r="F64" s="24">
        <v>232.47530527286932</v>
      </c>
      <c r="G64" s="24">
        <v>782.86507710939793</v>
      </c>
      <c r="H64" s="38">
        <v>7160.3392731828535</v>
      </c>
      <c r="I64" s="38"/>
      <c r="J64" s="29">
        <v>1731</v>
      </c>
      <c r="K64" s="30">
        <v>43094</v>
      </c>
      <c r="L64" s="30"/>
      <c r="M64" s="69"/>
      <c r="N64" s="71"/>
      <c r="O64" s="71"/>
      <c r="P64" s="71"/>
      <c r="Q64" s="2"/>
    </row>
    <row r="65" spans="1:16" x14ac:dyDescent="0.25">
      <c r="A65" s="26" t="s">
        <v>89</v>
      </c>
      <c r="B65" s="24">
        <v>196.76375649700208</v>
      </c>
      <c r="C65" s="24">
        <v>36.212208165986496</v>
      </c>
      <c r="D65" s="24">
        <v>4495.2780311511015</v>
      </c>
      <c r="E65" s="24">
        <v>1871.2129298366817</v>
      </c>
      <c r="F65" s="24">
        <v>221.14688839053531</v>
      </c>
      <c r="G65" s="24">
        <v>835.37208060273974</v>
      </c>
      <c r="H65" s="38">
        <v>7655.9858946440463</v>
      </c>
      <c r="I65" s="38"/>
      <c r="J65" s="29">
        <v>1850</v>
      </c>
      <c r="K65" s="30">
        <v>45953</v>
      </c>
      <c r="L65" s="30"/>
      <c r="M65" s="69" t="s">
        <v>196</v>
      </c>
      <c r="N65" s="71">
        <f>N61*1.609344</f>
        <v>53.312648930234616</v>
      </c>
      <c r="O65" s="71">
        <f t="shared" ref="O65:P65" si="5">O61*1.609344</f>
        <v>6165.5448845257952</v>
      </c>
      <c r="P65" s="71">
        <f t="shared" si="5"/>
        <v>336.89613010499471</v>
      </c>
    </row>
    <row r="66" spans="1:16" x14ac:dyDescent="0.25">
      <c r="A66" s="26" t="s">
        <v>90</v>
      </c>
      <c r="B66" s="24">
        <v>180.73825826347547</v>
      </c>
      <c r="C66" s="24">
        <v>26.982893788205086</v>
      </c>
      <c r="D66" s="24">
        <v>4252.5492897548238</v>
      </c>
      <c r="E66" s="24">
        <v>2195.1229687116634</v>
      </c>
      <c r="F66" s="24">
        <v>253.00854575417631</v>
      </c>
      <c r="G66" s="24">
        <v>841.07288551901672</v>
      </c>
      <c r="H66" s="38">
        <v>7749.4748417913597</v>
      </c>
      <c r="I66" s="38"/>
      <c r="J66" s="29">
        <v>1832</v>
      </c>
      <c r="K66" s="30">
        <v>42627</v>
      </c>
      <c r="L66" s="30"/>
      <c r="M66" s="69" t="s">
        <v>197</v>
      </c>
      <c r="N66" s="71">
        <f t="shared" ref="N66:P66" si="6">N62*1.609344</f>
        <v>34.193774248595481</v>
      </c>
      <c r="O66" s="71">
        <f t="shared" si="6"/>
        <v>4828.5289142224365</v>
      </c>
      <c r="P66" s="71">
        <f t="shared" si="6"/>
        <v>277.9776674897102</v>
      </c>
    </row>
    <row r="67" spans="1:16" x14ac:dyDescent="0.25">
      <c r="A67" s="26" t="s">
        <v>91</v>
      </c>
      <c r="B67" s="24">
        <v>191.50792592129147</v>
      </c>
      <c r="C67" s="24">
        <v>27.993581963946106</v>
      </c>
      <c r="D67" s="24">
        <v>4098.0287582557203</v>
      </c>
      <c r="E67" s="24">
        <v>2168.102588006308</v>
      </c>
      <c r="F67" s="24">
        <v>227.1640914540161</v>
      </c>
      <c r="G67" s="24">
        <v>757.7685234125405</v>
      </c>
      <c r="H67" s="38">
        <v>7470.5654690138217</v>
      </c>
      <c r="I67" s="38"/>
      <c r="J67" s="29">
        <v>1635</v>
      </c>
      <c r="K67" s="30">
        <v>34647</v>
      </c>
      <c r="L67" s="30"/>
      <c r="M67" s="69" t="s">
        <v>198</v>
      </c>
      <c r="N67" s="71">
        <f t="shared" ref="N67:P67" si="7">N63*1.609344</f>
        <v>3.7939192529418415</v>
      </c>
      <c r="O67" s="71">
        <f t="shared" si="7"/>
        <v>1380.7427794572911</v>
      </c>
      <c r="P67" s="71">
        <f t="shared" si="7"/>
        <v>151.1756548375578</v>
      </c>
    </row>
    <row r="68" spans="1:16" x14ac:dyDescent="0.25">
      <c r="A68" s="26" t="s">
        <v>92</v>
      </c>
      <c r="B68" s="24">
        <v>177.51681478079146</v>
      </c>
      <c r="C68" s="24">
        <v>26.804906403262788</v>
      </c>
      <c r="D68" s="24">
        <v>3407.4262304718454</v>
      </c>
      <c r="E68" s="24">
        <v>2478.554578410251</v>
      </c>
      <c r="F68" s="24">
        <v>212.03004050605901</v>
      </c>
      <c r="G68" s="24">
        <v>802.75015702850555</v>
      </c>
      <c r="H68" s="38">
        <v>7105.0827276007149</v>
      </c>
      <c r="I68" s="38"/>
      <c r="J68" s="29">
        <v>1464</v>
      </c>
      <c r="K68" s="30">
        <v>29577</v>
      </c>
      <c r="L68" s="30"/>
    </row>
    <row r="69" spans="1:16" x14ac:dyDescent="0.25">
      <c r="A69" s="26" t="s">
        <v>93</v>
      </c>
      <c r="B69" s="24">
        <v>162.30849861867901</v>
      </c>
      <c r="C69" s="24">
        <v>19.682781905771293</v>
      </c>
      <c r="D69" s="24">
        <v>2532.7281665165092</v>
      </c>
      <c r="E69" s="24">
        <v>2690.7275873335279</v>
      </c>
      <c r="F69" s="24">
        <v>351.35511524028533</v>
      </c>
      <c r="G69" s="24">
        <v>806.89052872596346</v>
      </c>
      <c r="H69" s="38">
        <v>6563.6926783407353</v>
      </c>
      <c r="I69" s="38"/>
      <c r="J69" s="29">
        <v>1744</v>
      </c>
      <c r="K69" s="30">
        <v>33093</v>
      </c>
      <c r="L69" s="30"/>
    </row>
    <row r="70" spans="1:16" x14ac:dyDescent="0.25">
      <c r="A70" s="26" t="s">
        <v>94</v>
      </c>
      <c r="B70" s="24">
        <v>159.5372253271633</v>
      </c>
      <c r="C70" s="24">
        <v>10.154372497268705</v>
      </c>
      <c r="D70" s="24">
        <v>1937.3319940571873</v>
      </c>
      <c r="E70" s="24">
        <v>2590.3034862767845</v>
      </c>
      <c r="F70" s="24">
        <v>416.76511286737468</v>
      </c>
      <c r="G70" s="24">
        <v>617.94726536354517</v>
      </c>
      <c r="H70" s="38">
        <v>5732.0394563893233</v>
      </c>
      <c r="I70" s="38"/>
      <c r="J70" s="29">
        <v>1482</v>
      </c>
      <c r="K70" s="30">
        <v>26268</v>
      </c>
      <c r="L70" s="30"/>
    </row>
    <row r="71" spans="1:16" x14ac:dyDescent="0.25">
      <c r="A71" s="50" t="s">
        <v>95</v>
      </c>
      <c r="B71" s="24">
        <v>130.98409928624412</v>
      </c>
      <c r="C71" s="24">
        <v>4.1643325579983914</v>
      </c>
      <c r="D71" s="24">
        <v>1243.0055886141483</v>
      </c>
      <c r="E71" s="24">
        <v>2281.896326791647</v>
      </c>
      <c r="F71" s="24">
        <v>412.56459582069067</v>
      </c>
      <c r="G71" s="24">
        <v>609.15527844130588</v>
      </c>
      <c r="H71" s="38">
        <v>4681.7702215120344</v>
      </c>
      <c r="I71" s="38"/>
      <c r="J71" s="29">
        <v>1182</v>
      </c>
      <c r="K71" s="30">
        <v>18529</v>
      </c>
      <c r="L71" s="30"/>
    </row>
    <row r="72" spans="1:16" x14ac:dyDescent="0.25">
      <c r="A72" s="50" t="s">
        <v>96</v>
      </c>
      <c r="B72" s="24">
        <v>98.293442672400673</v>
      </c>
      <c r="C72" s="24">
        <v>1.6596276122226437</v>
      </c>
      <c r="D72" s="24">
        <v>937.77564969844502</v>
      </c>
      <c r="E72" s="24">
        <v>1859.4596919846649</v>
      </c>
      <c r="F72" s="24">
        <v>443.76978472931029</v>
      </c>
      <c r="G72" s="24">
        <v>488.48650713308507</v>
      </c>
      <c r="H72" s="38">
        <v>3829.4447038301287</v>
      </c>
      <c r="I72" s="38"/>
      <c r="J72" s="29">
        <v>985</v>
      </c>
      <c r="K72" s="30">
        <v>13115</v>
      </c>
      <c r="L72" s="30"/>
    </row>
    <row r="73" spans="1:16" x14ac:dyDescent="0.25">
      <c r="A73" s="50" t="s">
        <v>97</v>
      </c>
      <c r="B73" s="24">
        <v>60.631135228492276</v>
      </c>
      <c r="C73" s="24">
        <v>0.52417164690451612</v>
      </c>
      <c r="D73" s="24">
        <v>571.38450322800315</v>
      </c>
      <c r="E73" s="24">
        <v>1416.0107726884926</v>
      </c>
      <c r="F73" s="24">
        <v>331.88047744655603</v>
      </c>
      <c r="G73" s="24">
        <v>544.2400386039136</v>
      </c>
      <c r="H73" s="38">
        <v>2924.671098842362</v>
      </c>
      <c r="I73" s="38"/>
      <c r="J73" s="29">
        <v>681</v>
      </c>
      <c r="K73" s="30">
        <v>7051</v>
      </c>
      <c r="L73" s="30"/>
    </row>
    <row r="74" spans="1:16" x14ac:dyDescent="0.25">
      <c r="A74" s="50" t="s">
        <v>98</v>
      </c>
      <c r="B74" s="24">
        <v>44.516428878696686</v>
      </c>
      <c r="C74" s="24">
        <v>1.9683884165066585</v>
      </c>
      <c r="D74" s="24">
        <v>199.19487286057839</v>
      </c>
      <c r="E74" s="24">
        <v>964.64261657732141</v>
      </c>
      <c r="F74" s="24">
        <v>254.75041323849598</v>
      </c>
      <c r="G74" s="24">
        <v>403.60283870262617</v>
      </c>
      <c r="H74" s="38">
        <v>1868.6755586742256</v>
      </c>
      <c r="I74" s="38"/>
      <c r="J74" s="29">
        <v>514</v>
      </c>
      <c r="K74" s="30">
        <v>3757</v>
      </c>
      <c r="L74" s="30"/>
    </row>
    <row r="75" spans="1:16" x14ac:dyDescent="0.25">
      <c r="A75" s="50"/>
      <c r="B75" s="24"/>
      <c r="C75" s="24"/>
      <c r="D75" s="24"/>
      <c r="E75" s="24"/>
      <c r="F75" s="24"/>
      <c r="G75" s="24"/>
      <c r="H75" s="38"/>
      <c r="I75" s="38"/>
    </row>
    <row r="76" spans="1:16" ht="15.75" thickBot="1" x14ac:dyDescent="0.3">
      <c r="A76" s="53" t="s">
        <v>8</v>
      </c>
      <c r="B76" s="41">
        <v>187.20612820075638</v>
      </c>
      <c r="C76" s="41">
        <v>21.319088560565781</v>
      </c>
      <c r="D76" s="41">
        <v>2400.9801678655544</v>
      </c>
      <c r="E76" s="41">
        <v>2310.1149967655397</v>
      </c>
      <c r="F76" s="41">
        <v>314.23801783358704</v>
      </c>
      <c r="G76" s="41">
        <v>788.2056171984209</v>
      </c>
      <c r="H76" s="41">
        <v>6022.0640164244251</v>
      </c>
      <c r="I76" s="41"/>
      <c r="J76" s="42">
        <v>25237</v>
      </c>
      <c r="K76" s="43">
        <v>493013</v>
      </c>
      <c r="L76" s="92"/>
    </row>
    <row r="77" spans="1:16" x14ac:dyDescent="0.25">
      <c r="A77" s="4"/>
      <c r="B77" s="24">
        <f>C76*3</f>
        <v>63.957265681697343</v>
      </c>
      <c r="C77" s="24">
        <f>D76*3</f>
        <v>7202.9405035966629</v>
      </c>
      <c r="D77" s="24">
        <f>B76*3</f>
        <v>561.61838460226909</v>
      </c>
      <c r="E77" s="44"/>
      <c r="F77" s="44"/>
      <c r="G77" s="44"/>
    </row>
    <row r="78" spans="1:16" x14ac:dyDescent="0.25">
      <c r="A78" s="4"/>
      <c r="B78" s="4"/>
      <c r="C78" s="4"/>
      <c r="D78" s="4"/>
      <c r="E78" s="4"/>
      <c r="F78" s="4"/>
      <c r="G78" s="4"/>
    </row>
    <row r="79" spans="1:16" x14ac:dyDescent="0.25">
      <c r="A79" s="54" t="s">
        <v>101</v>
      </c>
      <c r="B79" s="4"/>
      <c r="C79" s="4"/>
      <c r="D79" s="4"/>
      <c r="E79" s="4"/>
      <c r="F79" s="4"/>
      <c r="G79" s="4"/>
    </row>
    <row r="80" spans="1:16" x14ac:dyDescent="0.25">
      <c r="A80" s="4"/>
      <c r="B80" s="4"/>
      <c r="C80" s="4"/>
      <c r="D80" s="4"/>
      <c r="E80" s="4"/>
      <c r="F80" s="4"/>
      <c r="G80" s="4"/>
    </row>
    <row r="81" spans="1:12" x14ac:dyDescent="0.25">
      <c r="A81" s="4" t="s">
        <v>102</v>
      </c>
      <c r="B81" s="4"/>
      <c r="C81" s="4"/>
      <c r="D81" s="4"/>
      <c r="E81" s="4"/>
      <c r="F81" s="4"/>
      <c r="K81" s="55" t="s">
        <v>103</v>
      </c>
      <c r="L81" s="55"/>
    </row>
    <row r="82" spans="1:12" x14ac:dyDescent="0.25">
      <c r="A82" s="4" t="s">
        <v>104</v>
      </c>
      <c r="B82" s="4"/>
      <c r="C82" s="4"/>
      <c r="D82" s="4"/>
      <c r="E82" s="4"/>
      <c r="F82" s="4"/>
      <c r="G82" s="4"/>
    </row>
  </sheetData>
  <mergeCells count="3">
    <mergeCell ref="B10:H10"/>
    <mergeCell ref="J10:K10"/>
    <mergeCell ref="M10:T10"/>
  </mergeCells>
  <hyperlinks>
    <hyperlink ref="A3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2"/>
  <sheetViews>
    <sheetView workbookViewId="0"/>
  </sheetViews>
  <sheetFormatPr defaultRowHeight="15" x14ac:dyDescent="0.25"/>
  <cols>
    <col min="1" max="1" width="15.7109375" style="5" customWidth="1"/>
    <col min="2" max="8" width="9.7109375" style="5" customWidth="1"/>
    <col min="9" max="9" width="1.7109375" style="5" customWidth="1"/>
    <col min="10" max="11" width="13.7109375" style="5" customWidth="1"/>
    <col min="12" max="16" width="0" hidden="1" customWidth="1"/>
    <col min="17" max="17" width="11" hidden="1" customWidth="1"/>
    <col min="18" max="35" width="0" hidden="1" customWidth="1"/>
  </cols>
  <sheetData>
    <row r="2" spans="1:15" x14ac:dyDescent="0.25">
      <c r="A2" s="3" t="s">
        <v>69</v>
      </c>
      <c r="B2" s="4"/>
      <c r="C2" s="4"/>
      <c r="D2" s="4"/>
      <c r="E2" s="4"/>
      <c r="F2" s="4"/>
      <c r="G2" s="4"/>
    </row>
    <row r="3" spans="1:15" x14ac:dyDescent="0.25">
      <c r="A3" s="6" t="s">
        <v>70</v>
      </c>
      <c r="B3" s="7"/>
      <c r="C3" s="7"/>
      <c r="D3" s="7"/>
      <c r="E3" s="7"/>
      <c r="F3" s="4"/>
      <c r="G3" s="4"/>
    </row>
    <row r="4" spans="1:15" x14ac:dyDescent="0.25">
      <c r="A4" s="4"/>
      <c r="B4" s="4"/>
      <c r="C4" s="4"/>
      <c r="D4" s="4"/>
      <c r="E4" s="4"/>
      <c r="F4" s="4"/>
      <c r="G4" s="4"/>
    </row>
    <row r="5" spans="1:15" x14ac:dyDescent="0.25">
      <c r="A5" s="4"/>
      <c r="B5" s="4"/>
      <c r="C5" s="4"/>
      <c r="D5" s="4"/>
      <c r="E5" s="4"/>
      <c r="F5" s="4"/>
      <c r="G5" s="4"/>
    </row>
    <row r="6" spans="1:15" x14ac:dyDescent="0.25">
      <c r="A6" s="56" t="s">
        <v>108</v>
      </c>
      <c r="B6" s="4"/>
      <c r="C6" s="4"/>
      <c r="D6" s="4"/>
      <c r="E6" s="4"/>
      <c r="F6" s="4"/>
      <c r="G6" s="4"/>
    </row>
    <row r="7" spans="1:15" x14ac:dyDescent="0.25">
      <c r="A7" s="8" t="s">
        <v>112</v>
      </c>
      <c r="B7" s="9"/>
      <c r="C7" s="9"/>
      <c r="D7" s="9"/>
      <c r="E7" s="9"/>
      <c r="F7" s="9"/>
      <c r="G7" s="9"/>
    </row>
    <row r="8" spans="1:15" x14ac:dyDescent="0.25">
      <c r="A8" s="10"/>
      <c r="B8" s="9"/>
      <c r="C8" s="9"/>
      <c r="D8" s="9"/>
      <c r="E8" s="9"/>
      <c r="F8" s="9"/>
      <c r="G8" s="9"/>
    </row>
    <row r="9" spans="1:15" ht="15.75" thickBot="1" x14ac:dyDescent="0.3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</row>
    <row r="10" spans="1:15" x14ac:dyDescent="0.25">
      <c r="A10" s="13"/>
      <c r="B10" s="269" t="s">
        <v>110</v>
      </c>
      <c r="C10" s="269"/>
      <c r="D10" s="269"/>
      <c r="E10" s="269"/>
      <c r="F10" s="269"/>
      <c r="G10" s="269"/>
      <c r="H10" s="269"/>
      <c r="I10" s="14"/>
      <c r="J10" s="270" t="s">
        <v>72</v>
      </c>
      <c r="K10" s="270"/>
    </row>
    <row r="11" spans="1:15" ht="23.25" x14ac:dyDescent="0.25">
      <c r="A11" s="15" t="s">
        <v>73</v>
      </c>
      <c r="B11" s="16" t="s">
        <v>5</v>
      </c>
      <c r="C11" s="16" t="s">
        <v>74</v>
      </c>
      <c r="D11" s="16" t="s">
        <v>75</v>
      </c>
      <c r="E11" s="16" t="s">
        <v>76</v>
      </c>
      <c r="F11" s="16" t="s">
        <v>77</v>
      </c>
      <c r="G11" s="16" t="s">
        <v>78</v>
      </c>
      <c r="H11" s="17" t="s">
        <v>79</v>
      </c>
      <c r="I11" s="18"/>
      <c r="J11" s="19" t="s">
        <v>80</v>
      </c>
      <c r="K11" s="19" t="s">
        <v>81</v>
      </c>
    </row>
    <row r="12" spans="1:15" x14ac:dyDescent="0.25">
      <c r="A12" s="20"/>
      <c r="B12" s="21"/>
      <c r="C12" s="21"/>
      <c r="D12" s="22"/>
      <c r="E12" s="22"/>
      <c r="F12" s="22"/>
      <c r="G12" s="22"/>
    </row>
    <row r="13" spans="1:15" x14ac:dyDescent="0.25">
      <c r="A13" s="23" t="s">
        <v>82</v>
      </c>
      <c r="B13" s="24"/>
      <c r="C13" s="24"/>
      <c r="D13" s="24"/>
      <c r="E13" s="24"/>
      <c r="F13" s="24"/>
      <c r="G13" s="24"/>
    </row>
    <row r="14" spans="1:15" x14ac:dyDescent="0.25">
      <c r="A14" s="25"/>
      <c r="B14" s="24"/>
      <c r="C14" s="24"/>
      <c r="D14" s="24"/>
      <c r="E14" s="24"/>
      <c r="F14" s="24"/>
      <c r="G14" s="24"/>
      <c r="M14" t="s">
        <v>136</v>
      </c>
      <c r="N14" t="s">
        <v>137</v>
      </c>
      <c r="O14" t="s">
        <v>138</v>
      </c>
    </row>
    <row r="15" spans="1:15" x14ac:dyDescent="0.25">
      <c r="A15" s="26" t="s">
        <v>83</v>
      </c>
      <c r="B15" s="27">
        <v>212.40137204891394</v>
      </c>
      <c r="C15" s="27">
        <v>24.497219557355095</v>
      </c>
      <c r="D15" s="27">
        <v>0.7696281590247257</v>
      </c>
      <c r="E15" s="27">
        <v>3342.8657641281202</v>
      </c>
      <c r="F15" s="27">
        <v>259.16382741963457</v>
      </c>
      <c r="G15" s="27">
        <v>428.90559778225645</v>
      </c>
      <c r="H15" s="28">
        <v>4268.6034090953053</v>
      </c>
      <c r="I15" s="28"/>
      <c r="J15" s="29">
        <v>21311</v>
      </c>
      <c r="K15" s="30">
        <v>370001</v>
      </c>
      <c r="L15">
        <v>12</v>
      </c>
      <c r="M15" s="68">
        <f>(B15*1.609344)*L15</f>
        <v>4101.9224843842485</v>
      </c>
      <c r="N15" s="68">
        <f>(C15*1.609344)*L15</f>
        <v>473.09343973574494</v>
      </c>
      <c r="O15" s="68">
        <f>(D15*1.609344)*L15</f>
        <v>14.86315751948986</v>
      </c>
    </row>
    <row r="16" spans="1:15" x14ac:dyDescent="0.25">
      <c r="A16" s="26" t="s">
        <v>84</v>
      </c>
      <c r="B16" s="27">
        <v>231.67198511689605</v>
      </c>
      <c r="C16" s="27">
        <v>46.069430840983664</v>
      </c>
      <c r="D16" s="27">
        <v>1608.0491859446238</v>
      </c>
      <c r="E16" s="27">
        <v>1989.8413075004505</v>
      </c>
      <c r="F16" s="27">
        <v>653.91130860273643</v>
      </c>
      <c r="G16" s="27">
        <v>1181.064380499218</v>
      </c>
      <c r="H16" s="28">
        <v>5710.6075985049083</v>
      </c>
      <c r="I16" s="28"/>
      <c r="J16" s="29">
        <v>4399</v>
      </c>
      <c r="K16" s="30">
        <v>80592</v>
      </c>
      <c r="L16">
        <v>4</v>
      </c>
      <c r="M16" s="68">
        <f t="shared" ref="M16:M30" si="0">(B16*1.609344)*L16</f>
        <v>1491.359676863864</v>
      </c>
      <c r="N16" s="68">
        <f t="shared" ref="N16:N30" si="1">(C16*1.609344)*L16</f>
        <v>296.56624842940806</v>
      </c>
      <c r="O16" s="68">
        <f t="shared" ref="O16:O30" si="2">(D16*1.609344)*L16</f>
        <v>10351.617236419459</v>
      </c>
    </row>
    <row r="17" spans="1:15" x14ac:dyDescent="0.25">
      <c r="A17" s="26" t="s">
        <v>85</v>
      </c>
      <c r="B17" s="27">
        <v>230.91090467113</v>
      </c>
      <c r="C17" s="27">
        <v>41.26142213335708</v>
      </c>
      <c r="D17" s="27">
        <v>2912.9456901913677</v>
      </c>
      <c r="E17" s="27">
        <v>1535.276712724743</v>
      </c>
      <c r="F17" s="27">
        <v>416.21574036452893</v>
      </c>
      <c r="G17" s="27">
        <v>1447.0191259347082</v>
      </c>
      <c r="H17" s="28">
        <v>6583.6295960198349</v>
      </c>
      <c r="I17" s="28"/>
      <c r="J17" s="29">
        <v>4111</v>
      </c>
      <c r="K17" s="30">
        <v>78396</v>
      </c>
      <c r="L17">
        <v>4</v>
      </c>
      <c r="M17" s="68">
        <f t="shared" si="0"/>
        <v>1486.4603158682203</v>
      </c>
      <c r="N17" s="68">
        <f t="shared" si="1"/>
        <v>265.6152885671417</v>
      </c>
      <c r="O17" s="68">
        <f t="shared" si="2"/>
        <v>18751.726675341346</v>
      </c>
    </row>
    <row r="18" spans="1:15" x14ac:dyDescent="0.25">
      <c r="A18" s="26" t="s">
        <v>86</v>
      </c>
      <c r="B18" s="27">
        <v>214.95734187505991</v>
      </c>
      <c r="C18" s="27">
        <v>72.964277517546961</v>
      </c>
      <c r="D18" s="27">
        <v>3986.6127171296025</v>
      </c>
      <c r="E18" s="27">
        <v>1629.067881946102</v>
      </c>
      <c r="F18" s="27">
        <v>342.68671808537306</v>
      </c>
      <c r="G18" s="27">
        <v>1392.8798838082234</v>
      </c>
      <c r="H18" s="28">
        <v>7639.1688203619087</v>
      </c>
      <c r="I18" s="28"/>
      <c r="J18" s="29">
        <v>5443</v>
      </c>
      <c r="K18" s="30">
        <v>113593</v>
      </c>
      <c r="L18">
        <v>5</v>
      </c>
      <c r="M18" s="68">
        <f t="shared" si="0"/>
        <v>1729.7015420128821</v>
      </c>
      <c r="N18" s="68">
        <f t="shared" si="1"/>
        <v>587.12311118599553</v>
      </c>
      <c r="O18" s="68">
        <f t="shared" si="2"/>
        <v>32079.156283181117</v>
      </c>
    </row>
    <row r="19" spans="1:15" x14ac:dyDescent="0.25">
      <c r="A19" s="26" t="s">
        <v>87</v>
      </c>
      <c r="B19" s="27">
        <v>220.93531412912375</v>
      </c>
      <c r="C19" s="27">
        <v>69.549678653512544</v>
      </c>
      <c r="D19" s="27">
        <v>4772.8674162924917</v>
      </c>
      <c r="E19" s="27">
        <v>1550.7619221207558</v>
      </c>
      <c r="F19" s="27">
        <v>273.67963734109014</v>
      </c>
      <c r="G19" s="27">
        <v>1420.645659858186</v>
      </c>
      <c r="H19" s="28">
        <v>8308.4396283951592</v>
      </c>
      <c r="I19" s="28"/>
      <c r="J19" s="29">
        <v>5925</v>
      </c>
      <c r="K19" s="30">
        <v>131429</v>
      </c>
      <c r="L19" s="1">
        <v>5</v>
      </c>
      <c r="M19" s="68">
        <f t="shared" si="0"/>
        <v>1777.8046109091028</v>
      </c>
      <c r="N19" s="68">
        <f t="shared" si="1"/>
        <v>559.64679021479253</v>
      </c>
      <c r="O19" s="68">
        <f t="shared" si="2"/>
        <v>38405.927696029117</v>
      </c>
    </row>
    <row r="20" spans="1:15" x14ac:dyDescent="0.25">
      <c r="A20" s="26" t="s">
        <v>88</v>
      </c>
      <c r="B20" s="27">
        <v>198.00675729923941</v>
      </c>
      <c r="C20" s="27">
        <v>68.792166281011873</v>
      </c>
      <c r="D20" s="27">
        <v>5524.7843791473306</v>
      </c>
      <c r="E20" s="27">
        <v>1393.8210809654938</v>
      </c>
      <c r="F20" s="27">
        <v>223.84447171009884</v>
      </c>
      <c r="G20" s="27">
        <v>1169.1230177740244</v>
      </c>
      <c r="H20" s="28">
        <v>8578.3718731771987</v>
      </c>
      <c r="I20" s="28"/>
      <c r="J20" s="29">
        <v>6811</v>
      </c>
      <c r="K20" s="30">
        <v>157115</v>
      </c>
      <c r="L20" s="1">
        <v>5</v>
      </c>
      <c r="M20" s="68">
        <f t="shared" si="0"/>
        <v>1593.3049340949358</v>
      </c>
      <c r="N20" s="68">
        <f t="shared" si="1"/>
        <v>553.55130025674396</v>
      </c>
      <c r="O20" s="68">
        <f t="shared" si="2"/>
        <v>44456.392959372417</v>
      </c>
    </row>
    <row r="21" spans="1:15" x14ac:dyDescent="0.25">
      <c r="A21" s="26" t="s">
        <v>89</v>
      </c>
      <c r="B21" s="27">
        <v>184.78132677940408</v>
      </c>
      <c r="C21" s="27">
        <v>81.853414052772564</v>
      </c>
      <c r="D21" s="27">
        <v>5974.496951428815</v>
      </c>
      <c r="E21" s="27">
        <v>1446.0374881044602</v>
      </c>
      <c r="F21" s="27">
        <v>205.72043435027533</v>
      </c>
      <c r="G21" s="27">
        <v>1108.2635087632732</v>
      </c>
      <c r="H21" s="28">
        <v>9001.153123479</v>
      </c>
      <c r="I21" s="28"/>
      <c r="J21" s="29">
        <v>7457</v>
      </c>
      <c r="K21" s="30">
        <v>171821</v>
      </c>
      <c r="L21" s="1">
        <v>5</v>
      </c>
      <c r="M21" s="68">
        <f t="shared" si="0"/>
        <v>1486.8835978223665</v>
      </c>
      <c r="N21" s="68">
        <f t="shared" si="1"/>
        <v>658.65150392672604</v>
      </c>
      <c r="O21" s="68">
        <f t="shared" si="2"/>
        <v>48075.104109001273</v>
      </c>
    </row>
    <row r="22" spans="1:15" x14ac:dyDescent="0.25">
      <c r="A22" s="26" t="s">
        <v>90</v>
      </c>
      <c r="B22" s="27">
        <v>173.61289805701767</v>
      </c>
      <c r="C22" s="27">
        <v>71.617281387610134</v>
      </c>
      <c r="D22" s="27">
        <v>6022.1631087774895</v>
      </c>
      <c r="E22" s="27">
        <v>1557.9815245396953</v>
      </c>
      <c r="F22" s="27">
        <v>213.63560436500993</v>
      </c>
      <c r="G22" s="27">
        <v>1120.6775713773186</v>
      </c>
      <c r="H22" s="28">
        <v>9159.6879885041417</v>
      </c>
      <c r="I22" s="28"/>
      <c r="J22" s="29">
        <v>6944</v>
      </c>
      <c r="K22" s="30">
        <v>156889</v>
      </c>
      <c r="L22" s="1">
        <v>5</v>
      </c>
      <c r="M22" s="68">
        <f t="shared" si="0"/>
        <v>1397.0143790533655</v>
      </c>
      <c r="N22" s="68">
        <f t="shared" si="1"/>
        <v>576.28421048731025</v>
      </c>
      <c r="O22" s="68">
        <f t="shared" si="2"/>
        <v>48458.660330662009</v>
      </c>
    </row>
    <row r="23" spans="1:15" x14ac:dyDescent="0.25">
      <c r="A23" s="26" t="s">
        <v>91</v>
      </c>
      <c r="B23" s="27">
        <v>180.27101127896256</v>
      </c>
      <c r="C23" s="27">
        <v>61.302696582263614</v>
      </c>
      <c r="D23" s="27">
        <v>5836.9348610770885</v>
      </c>
      <c r="E23" s="27">
        <v>1577.045038914629</v>
      </c>
      <c r="F23" s="27">
        <v>200.22994691428528</v>
      </c>
      <c r="G23" s="27">
        <v>1054.148818379397</v>
      </c>
      <c r="H23" s="28">
        <v>8909.9323731466266</v>
      </c>
      <c r="I23" s="28"/>
      <c r="J23" s="29">
        <v>6413</v>
      </c>
      <c r="K23" s="30">
        <v>137537</v>
      </c>
      <c r="L23" s="1">
        <v>5</v>
      </c>
      <c r="M23" s="68">
        <f t="shared" si="0"/>
        <v>1450.5903518786536</v>
      </c>
      <c r="N23" s="68">
        <f t="shared" si="1"/>
        <v>493.28563464243234</v>
      </c>
      <c r="O23" s="68">
        <f t="shared" si="2"/>
        <v>46968.180485326229</v>
      </c>
    </row>
    <row r="24" spans="1:15" x14ac:dyDescent="0.25">
      <c r="A24" s="26" t="s">
        <v>92</v>
      </c>
      <c r="B24" s="27">
        <v>173.58806429188297</v>
      </c>
      <c r="C24" s="27">
        <v>54.146606458181758</v>
      </c>
      <c r="D24" s="27">
        <v>5292.3117718288513</v>
      </c>
      <c r="E24" s="27">
        <v>1619.9148217403956</v>
      </c>
      <c r="F24" s="27">
        <v>187.66899048849609</v>
      </c>
      <c r="G24" s="27">
        <v>952.54901787528615</v>
      </c>
      <c r="H24" s="28">
        <v>8280.1792726830936</v>
      </c>
      <c r="I24" s="28"/>
      <c r="J24" s="29">
        <v>6060</v>
      </c>
      <c r="K24" s="30">
        <v>123177</v>
      </c>
      <c r="L24" s="1">
        <v>5</v>
      </c>
      <c r="M24" s="68">
        <f t="shared" si="0"/>
        <v>1396.8145486987805</v>
      </c>
      <c r="N24" s="68">
        <f t="shared" si="1"/>
        <v>435.70258111918037</v>
      </c>
      <c r="O24" s="68">
        <f t="shared" si="2"/>
        <v>42585.750980610654</v>
      </c>
    </row>
    <row r="25" spans="1:15" x14ac:dyDescent="0.25">
      <c r="A25" s="26" t="s">
        <v>93</v>
      </c>
      <c r="B25" s="27">
        <v>175.15651209402608</v>
      </c>
      <c r="C25" s="27">
        <v>36.268030615281084</v>
      </c>
      <c r="D25" s="27">
        <v>4509.5473749778021</v>
      </c>
      <c r="E25" s="27">
        <v>1807.6326782814338</v>
      </c>
      <c r="F25" s="27">
        <v>301.85846799662392</v>
      </c>
      <c r="G25" s="27">
        <v>779.48259549657257</v>
      </c>
      <c r="H25" s="28">
        <v>7609.9456594617404</v>
      </c>
      <c r="I25" s="28"/>
      <c r="J25" s="29">
        <v>6759</v>
      </c>
      <c r="K25" s="30">
        <v>134871</v>
      </c>
      <c r="L25" s="1">
        <v>5</v>
      </c>
      <c r="M25" s="68">
        <f t="shared" si="0"/>
        <v>1409.4354089972417</v>
      </c>
      <c r="N25" s="68">
        <f t="shared" si="1"/>
        <v>291.83868731259463</v>
      </c>
      <c r="O25" s="68">
        <f t="shared" si="2"/>
        <v>36287.065053181381</v>
      </c>
    </row>
    <row r="26" spans="1:15" x14ac:dyDescent="0.25">
      <c r="A26" s="26" t="s">
        <v>94</v>
      </c>
      <c r="B26" s="27">
        <v>170.04037899568357</v>
      </c>
      <c r="C26" s="27">
        <v>27.825843597765861</v>
      </c>
      <c r="D26" s="27">
        <v>3503.464043051893</v>
      </c>
      <c r="E26" s="27">
        <v>1770.2207554998297</v>
      </c>
      <c r="F26" s="27">
        <v>345.96381641844158</v>
      </c>
      <c r="G26" s="27">
        <v>707.97512944132325</v>
      </c>
      <c r="H26" s="28">
        <v>6525.4899670049372</v>
      </c>
      <c r="I26" s="28"/>
      <c r="J26" s="29">
        <v>5546</v>
      </c>
      <c r="K26" s="30">
        <v>102978</v>
      </c>
      <c r="L26" s="1">
        <v>5</v>
      </c>
      <c r="M26" s="68">
        <f t="shared" si="0"/>
        <v>1368.2673184721468</v>
      </c>
      <c r="N26" s="68">
        <f t="shared" si="1"/>
        <v>223.90677219501453</v>
      </c>
      <c r="O26" s="68">
        <f t="shared" si="2"/>
        <v>28191.394184506531</v>
      </c>
    </row>
    <row r="27" spans="1:15" x14ac:dyDescent="0.25">
      <c r="A27" s="31" t="s">
        <v>95</v>
      </c>
      <c r="B27" s="27">
        <v>147.92498124504698</v>
      </c>
      <c r="C27" s="27">
        <v>18.248057732804767</v>
      </c>
      <c r="D27" s="27">
        <v>2572.6675379654648</v>
      </c>
      <c r="E27" s="27">
        <v>1658.4152918389054</v>
      </c>
      <c r="F27" s="27">
        <v>378.70269839873782</v>
      </c>
      <c r="G27" s="27">
        <v>615.8311216893602</v>
      </c>
      <c r="H27" s="28">
        <v>5391.7896888703199</v>
      </c>
      <c r="I27" s="28"/>
      <c r="J27" s="29">
        <v>4476</v>
      </c>
      <c r="K27" s="30">
        <v>76636</v>
      </c>
      <c r="L27" s="1">
        <v>5</v>
      </c>
      <c r="M27" s="68">
        <f t="shared" si="0"/>
        <v>1190.3109050841445</v>
      </c>
      <c r="N27" s="68">
        <f t="shared" si="1"/>
        <v>146.83701111971479</v>
      </c>
      <c r="O27" s="68">
        <f t="shared" si="2"/>
        <v>20701.535331097468</v>
      </c>
    </row>
    <row r="28" spans="1:15" x14ac:dyDescent="0.25">
      <c r="A28" s="31" t="s">
        <v>96</v>
      </c>
      <c r="B28" s="27">
        <v>119.33043409635826</v>
      </c>
      <c r="C28" s="27">
        <v>9.675500562135344</v>
      </c>
      <c r="D28" s="27">
        <v>1901.7236762192047</v>
      </c>
      <c r="E28" s="27">
        <v>1245.9197514582136</v>
      </c>
      <c r="F28" s="27">
        <v>380.24095363579846</v>
      </c>
      <c r="G28" s="27">
        <v>494.63700120930883</v>
      </c>
      <c r="H28" s="28">
        <v>4151.5273171810195</v>
      </c>
      <c r="I28" s="28"/>
      <c r="J28" s="29">
        <v>3613</v>
      </c>
      <c r="K28" s="30">
        <v>53297</v>
      </c>
      <c r="L28" s="1">
        <v>5</v>
      </c>
      <c r="M28" s="68">
        <f t="shared" si="0"/>
        <v>960.21859065184799</v>
      </c>
      <c r="N28" s="68">
        <f t="shared" si="1"/>
        <v>77.85604388334572</v>
      </c>
      <c r="O28" s="68">
        <f t="shared" si="2"/>
        <v>15302.637939906599</v>
      </c>
    </row>
    <row r="29" spans="1:15" x14ac:dyDescent="0.25">
      <c r="A29" s="31" t="s">
        <v>97</v>
      </c>
      <c r="B29" s="27">
        <v>91.327761130020448</v>
      </c>
      <c r="C29" s="27">
        <v>6.7627196703830181</v>
      </c>
      <c r="D29" s="27">
        <v>1201.5459952919139</v>
      </c>
      <c r="E29" s="27">
        <v>1067.2298115183473</v>
      </c>
      <c r="F29" s="27">
        <v>334.59551876754671</v>
      </c>
      <c r="G29" s="27">
        <v>465.63223196607402</v>
      </c>
      <c r="H29" s="28">
        <v>3167.0940383442853</v>
      </c>
      <c r="I29" s="28"/>
      <c r="J29" s="29">
        <v>2490</v>
      </c>
      <c r="K29" s="30">
        <v>30249</v>
      </c>
      <c r="L29" s="1">
        <v>5</v>
      </c>
      <c r="M29" s="68">
        <f t="shared" si="0"/>
        <v>734.88892204015815</v>
      </c>
      <c r="N29" s="68">
        <f t="shared" si="1"/>
        <v>54.417711626064438</v>
      </c>
      <c r="O29" s="68">
        <f t="shared" si="2"/>
        <v>9668.5041912353499</v>
      </c>
    </row>
    <row r="30" spans="1:15" x14ac:dyDescent="0.25">
      <c r="A30" s="31" t="s">
        <v>98</v>
      </c>
      <c r="B30" s="27">
        <v>63.531567524511033</v>
      </c>
      <c r="C30" s="27">
        <v>6.2318136886975068</v>
      </c>
      <c r="D30" s="27">
        <v>558.18231437611155</v>
      </c>
      <c r="E30" s="27">
        <v>871.81584335662671</v>
      </c>
      <c r="F30" s="27">
        <v>252.4796403828845</v>
      </c>
      <c r="G30" s="27">
        <v>287.36375731831197</v>
      </c>
      <c r="H30" s="28">
        <v>2039.6049366471434</v>
      </c>
      <c r="I30" s="28"/>
      <c r="J30" s="29">
        <v>1712</v>
      </c>
      <c r="K30" s="30">
        <v>15222</v>
      </c>
      <c r="L30">
        <v>1</v>
      </c>
      <c r="M30" s="68">
        <f t="shared" si="0"/>
        <v>102.24414700616668</v>
      </c>
      <c r="N30" s="68">
        <f t="shared" si="1"/>
        <v>10.029131969023201</v>
      </c>
      <c r="O30" s="68">
        <f t="shared" si="2"/>
        <v>898.30735854730892</v>
      </c>
    </row>
    <row r="31" spans="1:15" x14ac:dyDescent="0.25">
      <c r="A31" s="31"/>
      <c r="B31" s="27"/>
      <c r="C31" s="27"/>
      <c r="D31" s="27"/>
      <c r="E31" s="27"/>
      <c r="F31" s="27"/>
      <c r="G31" s="27"/>
      <c r="H31" s="28"/>
      <c r="I31" s="28"/>
      <c r="M31" s="68">
        <f>SUM(M15:M30)</f>
        <v>23677.221733838127</v>
      </c>
      <c r="N31" s="68">
        <f t="shared" ref="N31:O31" si="3">SUM(N15:N30)</f>
        <v>5704.4054666712327</v>
      </c>
      <c r="O31" s="68">
        <f t="shared" si="3"/>
        <v>441196.82397193782</v>
      </c>
    </row>
    <row r="32" spans="1:15" x14ac:dyDescent="0.25">
      <c r="A32" s="32" t="s">
        <v>8</v>
      </c>
      <c r="B32" s="28">
        <v>189.85032856532041</v>
      </c>
      <c r="C32" s="28">
        <v>47.157015552658677</v>
      </c>
      <c r="D32" s="28">
        <v>3417.9384507932923</v>
      </c>
      <c r="E32" s="28">
        <v>1928.4206295485144</v>
      </c>
      <c r="F32" s="28">
        <v>292.53077740959338</v>
      </c>
      <c r="G32" s="28">
        <v>917.64146815812069</v>
      </c>
      <c r="H32" s="28">
        <v>6793.5386700275003</v>
      </c>
      <c r="I32" s="28"/>
      <c r="J32" s="33">
        <v>99470</v>
      </c>
      <c r="K32" s="34">
        <v>1933803</v>
      </c>
      <c r="L32" s="28">
        <v>81</v>
      </c>
      <c r="M32" s="68">
        <f>(B32*1.609344)*L32</f>
        <v>24748.293461144789</v>
      </c>
      <c r="N32" s="68">
        <f t="shared" ref="N32" si="4">(C32*1.609344)*L32</f>
        <v>6147.2406630438118</v>
      </c>
      <c r="O32" s="68">
        <f t="shared" ref="O32" si="5">(D32*1.609344)*L32</f>
        <v>445551.73779043194</v>
      </c>
    </row>
    <row r="33" spans="1:34" x14ac:dyDescent="0.25">
      <c r="A33" s="35"/>
      <c r="B33" s="24"/>
      <c r="C33" s="24"/>
      <c r="D33" s="24"/>
      <c r="E33" s="24"/>
      <c r="F33" s="24"/>
      <c r="G33" s="24"/>
      <c r="H33" s="24"/>
      <c r="I33" s="24"/>
    </row>
    <row r="34" spans="1:34" x14ac:dyDescent="0.25">
      <c r="A34" s="36"/>
      <c r="B34" s="37"/>
      <c r="C34" s="37"/>
      <c r="D34" s="37"/>
      <c r="E34" s="37"/>
      <c r="F34" s="37"/>
      <c r="G34" s="37"/>
      <c r="H34" s="27"/>
      <c r="I34" s="27"/>
    </row>
    <row r="35" spans="1:34" x14ac:dyDescent="0.25">
      <c r="A35" s="23" t="s">
        <v>99</v>
      </c>
      <c r="B35" s="24"/>
      <c r="C35" s="24"/>
      <c r="D35" s="24"/>
      <c r="E35" s="24"/>
      <c r="F35" s="24"/>
      <c r="G35" s="24"/>
      <c r="H35" s="27"/>
      <c r="I35" s="27"/>
    </row>
    <row r="36" spans="1:34" x14ac:dyDescent="0.25">
      <c r="A36" s="25"/>
      <c r="B36" s="24"/>
      <c r="C36" s="24"/>
      <c r="D36" s="24"/>
      <c r="E36" s="24"/>
      <c r="F36" s="24"/>
      <c r="G36" s="24"/>
      <c r="H36" s="27"/>
      <c r="I36" s="27"/>
      <c r="L36" s="80"/>
      <c r="M36" s="80" t="s">
        <v>136</v>
      </c>
      <c r="N36" s="80" t="s">
        <v>137</v>
      </c>
      <c r="O36" s="80" t="s">
        <v>138</v>
      </c>
      <c r="Q36" t="s">
        <v>137</v>
      </c>
      <c r="R36">
        <v>355.70323316453346</v>
      </c>
      <c r="S36">
        <v>741.0609519166776</v>
      </c>
      <c r="T36">
        <v>579.6560866388977</v>
      </c>
      <c r="U36">
        <v>1069.3695219171159</v>
      </c>
      <c r="V36">
        <v>1021.7977608387729</v>
      </c>
      <c r="W36">
        <v>1052.271670962409</v>
      </c>
      <c r="X36">
        <v>1293.8265959380522</v>
      </c>
      <c r="Y36">
        <v>1138.2053978026693</v>
      </c>
      <c r="Z36">
        <v>952.62392989003968</v>
      </c>
      <c r="AA36">
        <v>834.07832836411023</v>
      </c>
      <c r="AB36">
        <v>561.91482739077628</v>
      </c>
      <c r="AC36">
        <v>454.91657315435822</v>
      </c>
      <c r="AD36">
        <v>341.39963876844541</v>
      </c>
      <c r="AE36">
        <v>159.31031652595107</v>
      </c>
      <c r="AF36">
        <v>145.26903526487271</v>
      </c>
      <c r="AG36">
        <v>133.65009784306855</v>
      </c>
      <c r="AH36">
        <v>729.1408328208646</v>
      </c>
    </row>
    <row r="37" spans="1:34" x14ac:dyDescent="0.25">
      <c r="A37" s="26" t="s">
        <v>83</v>
      </c>
      <c r="B37" s="24">
        <v>209.67975057367505</v>
      </c>
      <c r="C37" s="24">
        <v>36.83729034568676</v>
      </c>
      <c r="D37" s="24">
        <v>1.2595014190801752</v>
      </c>
      <c r="E37" s="24">
        <v>3288.1414508398066</v>
      </c>
      <c r="F37" s="24">
        <v>244.68533992206554</v>
      </c>
      <c r="G37" s="24">
        <v>440.58174572485257</v>
      </c>
      <c r="H37" s="38">
        <v>4221.1850788251668</v>
      </c>
      <c r="I37" s="24"/>
      <c r="J37" s="29">
        <v>10917</v>
      </c>
      <c r="K37" s="30">
        <v>184966</v>
      </c>
      <c r="L37" s="80">
        <v>12</v>
      </c>
      <c r="M37" s="68">
        <f>(B37*1.609344)*L37</f>
        <v>4049.3621820868866</v>
      </c>
      <c r="N37" s="68">
        <f>(C37*1.609344)*L37</f>
        <v>711.40646632906692</v>
      </c>
      <c r="O37" s="68">
        <f>(D37*1.609344)*L37</f>
        <v>24.323652621457988</v>
      </c>
      <c r="Q37" t="s">
        <v>138</v>
      </c>
      <c r="R37">
        <v>12.161826310728994</v>
      </c>
      <c r="S37">
        <v>16109.283996393271</v>
      </c>
      <c r="T37">
        <v>29920.486458321753</v>
      </c>
      <c r="U37">
        <v>44751.498842530884</v>
      </c>
      <c r="V37">
        <v>56855.742113855333</v>
      </c>
      <c r="W37">
        <v>65906.23283585532</v>
      </c>
      <c r="X37">
        <v>71678.261460713707</v>
      </c>
      <c r="Y37">
        <v>75861.991391829913</v>
      </c>
      <c r="Z37">
        <v>75059.455722702158</v>
      </c>
      <c r="AA37">
        <v>70714.059133073461</v>
      </c>
      <c r="AB37">
        <v>63787.80495911996</v>
      </c>
      <c r="AC37">
        <v>51409.789727321491</v>
      </c>
      <c r="AD37">
        <v>40913.839343905849</v>
      </c>
      <c r="AE37">
        <v>31642.65734141674</v>
      </c>
      <c r="AF37">
        <v>20703.218521721727</v>
      </c>
      <c r="AG37">
        <v>11530.682613586774</v>
      </c>
      <c r="AH37">
        <v>43043.276368230043</v>
      </c>
    </row>
    <row r="38" spans="1:34" x14ac:dyDescent="0.25">
      <c r="A38" s="26" t="s">
        <v>84</v>
      </c>
      <c r="B38" s="24">
        <v>232.22448516290808</v>
      </c>
      <c r="C38" s="24">
        <v>76.745654535499924</v>
      </c>
      <c r="D38" s="24">
        <v>1668.3075004881152</v>
      </c>
      <c r="E38" s="24">
        <v>1829.1572265637924</v>
      </c>
      <c r="F38" s="24">
        <v>568.78590527439235</v>
      </c>
      <c r="G38" s="24">
        <v>1123.4532479798372</v>
      </c>
      <c r="H38" s="38">
        <v>5498.6740200045451</v>
      </c>
      <c r="I38" s="24"/>
      <c r="J38" s="29">
        <v>2227</v>
      </c>
      <c r="K38" s="30">
        <v>38332</v>
      </c>
      <c r="L38" s="80">
        <v>4</v>
      </c>
      <c r="M38" s="68">
        <f t="shared" ref="M38:M52" si="6">(B38*1.609344)*L38</f>
        <v>1494.9163274000607</v>
      </c>
      <c r="N38" s="68">
        <f t="shared" ref="N38:N52" si="7">(C38*1.609344)*L38</f>
        <v>494.04063461111838</v>
      </c>
      <c r="O38" s="68">
        <f t="shared" ref="O38:O52" si="8">(D38*1.609344)*L38</f>
        <v>10739.522664262182</v>
      </c>
      <c r="Q38" t="s">
        <v>136</v>
      </c>
      <c r="R38">
        <v>2024.6810910434431</v>
      </c>
      <c r="S38">
        <v>2242.3744911000908</v>
      </c>
      <c r="T38">
        <v>2283.8571523978248</v>
      </c>
      <c r="U38">
        <v>1891.889053535014</v>
      </c>
      <c r="V38">
        <v>1939.5646216875712</v>
      </c>
      <c r="W38">
        <v>1734.8537819778899</v>
      </c>
      <c r="X38">
        <v>1576.1872099082257</v>
      </c>
      <c r="Y38">
        <v>1542.5905072900739</v>
      </c>
      <c r="Z38">
        <v>1685.0901547567346</v>
      </c>
      <c r="AA38">
        <v>1621.4853309249672</v>
      </c>
      <c r="AB38">
        <v>1742.3188150953174</v>
      </c>
      <c r="AC38">
        <v>1753.9434738595387</v>
      </c>
      <c r="AD38">
        <v>1602.186075140922</v>
      </c>
      <c r="AE38">
        <v>1286.9740869198952</v>
      </c>
      <c r="AF38">
        <v>1051.2665668045947</v>
      </c>
      <c r="AG38">
        <v>815.63220676262017</v>
      </c>
      <c r="AH38">
        <v>1800.0634871245913</v>
      </c>
    </row>
    <row r="39" spans="1:34" x14ac:dyDescent="0.25">
      <c r="A39" s="26" t="s">
        <v>85</v>
      </c>
      <c r="B39" s="24">
        <v>236.52050694753314</v>
      </c>
      <c r="C39" s="24">
        <v>60.030265607073197</v>
      </c>
      <c r="D39" s="24">
        <v>3098.6213904880651</v>
      </c>
      <c r="E39" s="24">
        <v>1241.560718560142</v>
      </c>
      <c r="F39" s="24">
        <v>406.16424846410598</v>
      </c>
      <c r="G39" s="24">
        <v>1549.4135894545495</v>
      </c>
      <c r="H39" s="38">
        <v>6592.3107195214689</v>
      </c>
      <c r="I39" s="24"/>
      <c r="J39" s="29">
        <v>1930</v>
      </c>
      <c r="K39" s="30">
        <v>34504</v>
      </c>
      <c r="L39" s="80">
        <v>4</v>
      </c>
      <c r="M39" s="68">
        <f t="shared" si="6"/>
        <v>1522.5714349318832</v>
      </c>
      <c r="N39" s="68">
        <f t="shared" si="7"/>
        <v>386.43739109259843</v>
      </c>
      <c r="O39" s="68">
        <f t="shared" si="8"/>
        <v>19946.990972214498</v>
      </c>
    </row>
    <row r="40" spans="1:34" x14ac:dyDescent="0.25">
      <c r="A40" s="26" t="s">
        <v>86</v>
      </c>
      <c r="B40" s="24">
        <v>195.92755946263549</v>
      </c>
      <c r="C40" s="24">
        <v>110.745902462651</v>
      </c>
      <c r="D40" s="24">
        <v>4634.5486983651808</v>
      </c>
      <c r="E40" s="24">
        <v>1161.5965001854818</v>
      </c>
      <c r="F40" s="24">
        <v>338.88410024856233</v>
      </c>
      <c r="G40" s="24">
        <v>1504.1935164744284</v>
      </c>
      <c r="H40" s="38">
        <v>7945.89627719894</v>
      </c>
      <c r="I40" s="24"/>
      <c r="J40" s="29">
        <v>2511</v>
      </c>
      <c r="K40" s="30">
        <v>48199</v>
      </c>
      <c r="L40" s="80">
        <v>5</v>
      </c>
      <c r="M40" s="68">
        <f t="shared" si="6"/>
        <v>1576.5742112791784</v>
      </c>
      <c r="N40" s="68">
        <f t="shared" si="7"/>
        <v>891.14126826426309</v>
      </c>
      <c r="O40" s="68">
        <f t="shared" si="8"/>
        <v>37292.915702109072</v>
      </c>
    </row>
    <row r="41" spans="1:34" x14ac:dyDescent="0.25">
      <c r="A41" s="26" t="s">
        <v>87</v>
      </c>
      <c r="B41" s="24">
        <v>200.8649302332266</v>
      </c>
      <c r="C41" s="24">
        <v>105.81928214630442</v>
      </c>
      <c r="D41" s="24">
        <v>5888.0867104707804</v>
      </c>
      <c r="E41" s="24">
        <v>1123.6502136461995</v>
      </c>
      <c r="F41" s="24">
        <v>271.08012550529702</v>
      </c>
      <c r="G41" s="24">
        <v>1730.3694066043086</v>
      </c>
      <c r="H41" s="38">
        <v>9319.8706686061159</v>
      </c>
      <c r="I41" s="24"/>
      <c r="J41" s="29">
        <v>2784</v>
      </c>
      <c r="K41" s="30">
        <v>57949</v>
      </c>
      <c r="L41" s="80">
        <v>5</v>
      </c>
      <c r="M41" s="68">
        <f t="shared" si="6"/>
        <v>1616.3038514063091</v>
      </c>
      <c r="N41" s="68">
        <f t="shared" si="7"/>
        <v>851.49813403231076</v>
      </c>
      <c r="O41" s="68">
        <f t="shared" si="8"/>
        <v>47379.785094879444</v>
      </c>
    </row>
    <row r="42" spans="1:34" x14ac:dyDescent="0.25">
      <c r="A42" s="26" t="s">
        <v>88</v>
      </c>
      <c r="B42" s="24">
        <v>179.66469381084153</v>
      </c>
      <c r="C42" s="24">
        <v>108.97521712391394</v>
      </c>
      <c r="D42" s="24">
        <v>6825.3724121811247</v>
      </c>
      <c r="E42" s="24">
        <v>842.32071827064078</v>
      </c>
      <c r="F42" s="24">
        <v>213.87321806875818</v>
      </c>
      <c r="G42" s="24">
        <v>1558.8993044713586</v>
      </c>
      <c r="H42" s="38">
        <v>9729.1055639266378</v>
      </c>
      <c r="I42" s="24"/>
      <c r="J42" s="29">
        <v>3222</v>
      </c>
      <c r="K42" s="30">
        <v>67312</v>
      </c>
      <c r="L42" s="80">
        <v>5</v>
      </c>
      <c r="M42" s="68">
        <f t="shared" si="6"/>
        <v>1445.7114849815748</v>
      </c>
      <c r="N42" s="68">
        <f t="shared" si="7"/>
        <v>876.89305913534088</v>
      </c>
      <c r="O42" s="68">
        <f t="shared" si="8"/>
        <v>54921.8606965461</v>
      </c>
    </row>
    <row r="43" spans="1:34" x14ac:dyDescent="0.25">
      <c r="A43" s="26" t="s">
        <v>89</v>
      </c>
      <c r="B43" s="24">
        <v>163.23288763498519</v>
      </c>
      <c r="C43" s="24">
        <v>133.99109574439979</v>
      </c>
      <c r="D43" s="24">
        <v>7423.1344635571713</v>
      </c>
      <c r="E43" s="24">
        <v>843.69308859905038</v>
      </c>
      <c r="F43" s="24">
        <v>190.74547041144683</v>
      </c>
      <c r="G43" s="24">
        <v>1386.4768485053708</v>
      </c>
      <c r="H43" s="38">
        <v>10141.273854452422</v>
      </c>
      <c r="I43" s="24"/>
      <c r="J43" s="29">
        <v>3583</v>
      </c>
      <c r="K43" s="30">
        <v>74744</v>
      </c>
      <c r="L43" s="80">
        <v>5</v>
      </c>
      <c r="M43" s="68">
        <f t="shared" si="6"/>
        <v>1313.4893415901884</v>
      </c>
      <c r="N43" s="68">
        <f t="shared" si="7"/>
        <v>1078.1888299483767</v>
      </c>
      <c r="O43" s="68">
        <f t="shared" si="8"/>
        <v>59731.884550594768</v>
      </c>
    </row>
    <row r="44" spans="1:34" x14ac:dyDescent="0.25">
      <c r="A44" s="26" t="s">
        <v>90</v>
      </c>
      <c r="B44" s="24">
        <v>159.75355044147116</v>
      </c>
      <c r="C44" s="24">
        <v>117.87467417393557</v>
      </c>
      <c r="D44" s="24">
        <v>7856.4093394399524</v>
      </c>
      <c r="E44" s="24">
        <v>854.68859660829787</v>
      </c>
      <c r="F44" s="24">
        <v>164.43505358028142</v>
      </c>
      <c r="G44" s="24">
        <v>1464.2977350465233</v>
      </c>
      <c r="H44" s="38">
        <v>10617.45894929046</v>
      </c>
      <c r="I44" s="24"/>
      <c r="J44" s="29">
        <v>3352</v>
      </c>
      <c r="K44" s="30">
        <v>72410</v>
      </c>
      <c r="L44" s="80">
        <v>5</v>
      </c>
      <c r="M44" s="68">
        <f t="shared" si="6"/>
        <v>1285.4920894083948</v>
      </c>
      <c r="N44" s="68">
        <f t="shared" si="7"/>
        <v>948.5044981688909</v>
      </c>
      <c r="O44" s="68">
        <f t="shared" si="8"/>
        <v>63218.326159858261</v>
      </c>
    </row>
    <row r="45" spans="1:34" x14ac:dyDescent="0.25">
      <c r="A45" s="26" t="s">
        <v>91</v>
      </c>
      <c r="B45" s="24">
        <v>174.51107974809761</v>
      </c>
      <c r="C45" s="24">
        <v>98.655511178264717</v>
      </c>
      <c r="D45" s="24">
        <v>7773.2972485168029</v>
      </c>
      <c r="E45" s="24">
        <v>794.85565625864183</v>
      </c>
      <c r="F45" s="24">
        <v>169.28054537301858</v>
      </c>
      <c r="G45" s="24">
        <v>1398.95071499912</v>
      </c>
      <c r="H45" s="38">
        <v>10409.550756073944</v>
      </c>
      <c r="I45" s="24"/>
      <c r="J45" s="29">
        <v>3112</v>
      </c>
      <c r="K45" s="30">
        <v>66709</v>
      </c>
      <c r="L45" s="80">
        <v>5</v>
      </c>
      <c r="M45" s="68">
        <f t="shared" si="6"/>
        <v>1404.2417956306122</v>
      </c>
      <c r="N45" s="68">
        <f t="shared" si="7"/>
        <v>793.8532749083663</v>
      </c>
      <c r="O45" s="68">
        <f t="shared" si="8"/>
        <v>62549.546435585136</v>
      </c>
    </row>
    <row r="46" spans="1:34" x14ac:dyDescent="0.25">
      <c r="A46" s="26" t="s">
        <v>92</v>
      </c>
      <c r="B46" s="24">
        <v>167.9240455453658</v>
      </c>
      <c r="C46" s="24">
        <v>86.378707552488294</v>
      </c>
      <c r="D46" s="24">
        <v>7323.2798719098646</v>
      </c>
      <c r="E46" s="24">
        <v>705.55019360744495</v>
      </c>
      <c r="F46" s="24">
        <v>152.66888823968353</v>
      </c>
      <c r="G46" s="24">
        <v>1153.0672923734896</v>
      </c>
      <c r="H46" s="38">
        <v>9588.8689992283362</v>
      </c>
      <c r="I46" s="24"/>
      <c r="J46" s="29">
        <v>2934</v>
      </c>
      <c r="K46" s="30">
        <v>60128</v>
      </c>
      <c r="L46" s="80">
        <v>5</v>
      </c>
      <c r="M46" s="68">
        <f t="shared" si="6"/>
        <v>1351.2377757708059</v>
      </c>
      <c r="N46" s="68">
        <f t="shared" si="7"/>
        <v>695.06527363675877</v>
      </c>
      <c r="O46" s="68">
        <f t="shared" si="8"/>
        <v>58928.38261089455</v>
      </c>
    </row>
    <row r="47" spans="1:34" x14ac:dyDescent="0.25">
      <c r="A47" s="26" t="s">
        <v>93</v>
      </c>
      <c r="B47" s="24">
        <v>180.4377865655527</v>
      </c>
      <c r="C47" s="24">
        <v>58.192947705273724</v>
      </c>
      <c r="D47" s="24">
        <v>6605.9840696084811</v>
      </c>
      <c r="E47" s="24">
        <v>785.50774311149769</v>
      </c>
      <c r="F47" s="24">
        <v>243.24411903302087</v>
      </c>
      <c r="G47" s="24">
        <v>838.78522439866015</v>
      </c>
      <c r="H47" s="38">
        <v>8712.1518904224868</v>
      </c>
      <c r="I47" s="24"/>
      <c r="J47" s="29">
        <v>3261</v>
      </c>
      <c r="K47" s="30">
        <v>68074</v>
      </c>
      <c r="L47" s="80">
        <v>5</v>
      </c>
      <c r="M47" s="68">
        <f t="shared" si="6"/>
        <v>1451.9323459127643</v>
      </c>
      <c r="N47" s="68">
        <f t="shared" si="7"/>
        <v>468.2623561589802</v>
      </c>
      <c r="O47" s="68">
        <f t="shared" si="8"/>
        <v>53156.504132599955</v>
      </c>
    </row>
    <row r="48" spans="1:34" x14ac:dyDescent="0.25">
      <c r="A48" s="26" t="s">
        <v>94</v>
      </c>
      <c r="B48" s="24">
        <v>181.64165791149878</v>
      </c>
      <c r="C48" s="24">
        <v>47.112008904907647</v>
      </c>
      <c r="D48" s="24">
        <v>5324.0937225893995</v>
      </c>
      <c r="E48" s="24">
        <v>711.75101861629992</v>
      </c>
      <c r="F48" s="24">
        <v>267.07264765723386</v>
      </c>
      <c r="G48" s="24">
        <v>747.08716395610247</v>
      </c>
      <c r="H48" s="38">
        <v>7278.7582196354424</v>
      </c>
      <c r="I48" s="24"/>
      <c r="J48" s="29">
        <v>2676</v>
      </c>
      <c r="K48" s="30">
        <v>52784</v>
      </c>
      <c r="L48" s="80">
        <v>5</v>
      </c>
      <c r="M48" s="68">
        <f t="shared" si="6"/>
        <v>1461.6195615496156</v>
      </c>
      <c r="N48" s="68">
        <f t="shared" si="7"/>
        <v>379.09714429529851</v>
      </c>
      <c r="O48" s="68">
        <f t="shared" si="8"/>
        <v>42841.491439434576</v>
      </c>
    </row>
    <row r="49" spans="1:34" x14ac:dyDescent="0.25">
      <c r="A49" s="31" t="s">
        <v>95</v>
      </c>
      <c r="B49" s="24">
        <v>165.92537861606155</v>
      </c>
      <c r="C49" s="24">
        <v>35.355983428490674</v>
      </c>
      <c r="D49" s="24">
        <v>4237.1135220215865</v>
      </c>
      <c r="E49" s="24">
        <v>778.58804524491609</v>
      </c>
      <c r="F49" s="24">
        <v>315.72657927733303</v>
      </c>
      <c r="G49" s="24">
        <v>600.81558057908455</v>
      </c>
      <c r="H49" s="38">
        <v>6133.5250891674732</v>
      </c>
      <c r="I49" s="24"/>
      <c r="J49" s="29">
        <v>2112</v>
      </c>
      <c r="K49" s="30">
        <v>39487</v>
      </c>
      <c r="L49" s="80">
        <v>5</v>
      </c>
      <c r="M49" s="68">
        <f t="shared" si="6"/>
        <v>1335.1550626174349</v>
      </c>
      <c r="N49" s="68">
        <f t="shared" si="7"/>
        <v>284.49969897370454</v>
      </c>
      <c r="O49" s="68">
        <f t="shared" si="8"/>
        <v>34094.866119921542</v>
      </c>
    </row>
    <row r="50" spans="1:34" x14ac:dyDescent="0.25">
      <c r="A50" s="31" t="s">
        <v>96</v>
      </c>
      <c r="B50" s="24">
        <v>133.28143712799491</v>
      </c>
      <c r="C50" s="24">
        <v>16.498473552572875</v>
      </c>
      <c r="D50" s="24">
        <v>3276.9726196322576</v>
      </c>
      <c r="E50" s="24">
        <v>642.93133211559905</v>
      </c>
      <c r="F50" s="24">
        <v>292.83610768943907</v>
      </c>
      <c r="G50" s="24">
        <v>397.69046661215879</v>
      </c>
      <c r="H50" s="38">
        <v>4760.2104367300226</v>
      </c>
      <c r="I50" s="24"/>
      <c r="J50" s="29">
        <v>1629</v>
      </c>
      <c r="K50" s="30">
        <v>26977</v>
      </c>
      <c r="L50" s="80">
        <v>5</v>
      </c>
      <c r="M50" s="68">
        <f t="shared" si="6"/>
        <v>1072.4784057665793</v>
      </c>
      <c r="N50" s="68">
        <f t="shared" si="7"/>
        <v>132.75859710495922</v>
      </c>
      <c r="O50" s="68">
        <f t="shared" si="8"/>
        <v>26368.881117847282</v>
      </c>
    </row>
    <row r="51" spans="1:34" x14ac:dyDescent="0.25">
      <c r="A51" s="31" t="s">
        <v>97</v>
      </c>
      <c r="B51" s="24">
        <v>108.87112666243665</v>
      </c>
      <c r="C51" s="24">
        <v>15.044332272950211</v>
      </c>
      <c r="D51" s="24">
        <v>2144.0639293320473</v>
      </c>
      <c r="E51" s="24">
        <v>686.60436698998001</v>
      </c>
      <c r="F51" s="24">
        <v>289.87485247595555</v>
      </c>
      <c r="G51" s="24">
        <v>403.66307557224809</v>
      </c>
      <c r="H51" s="38">
        <v>3648.1216833056178</v>
      </c>
      <c r="I51" s="24"/>
      <c r="J51" s="29">
        <v>1107</v>
      </c>
      <c r="K51" s="30">
        <v>15322</v>
      </c>
      <c r="L51" s="80">
        <v>5</v>
      </c>
      <c r="M51" s="68">
        <f t="shared" si="6"/>
        <v>876.05547233716243</v>
      </c>
      <c r="N51" s="68">
        <f t="shared" si="7"/>
        <v>121.05752938739393</v>
      </c>
      <c r="O51" s="68">
        <f t="shared" si="8"/>
        <v>17252.682101434773</v>
      </c>
    </row>
    <row r="52" spans="1:34" x14ac:dyDescent="0.25">
      <c r="A52" s="31" t="s">
        <v>98</v>
      </c>
      <c r="B52" s="24">
        <v>84.468392790542822</v>
      </c>
      <c r="C52" s="24">
        <v>13.841053439897307</v>
      </c>
      <c r="D52" s="24">
        <v>1194.1390004857851</v>
      </c>
      <c r="E52" s="24">
        <v>647.6424745339699</v>
      </c>
      <c r="F52" s="24">
        <v>236.78760098131463</v>
      </c>
      <c r="G52" s="24">
        <v>207.45885871381466</v>
      </c>
      <c r="H52" s="38">
        <v>2384.3373809453242</v>
      </c>
      <c r="I52" s="24"/>
      <c r="J52" s="29">
        <v>686</v>
      </c>
      <c r="K52" s="30">
        <v>7439</v>
      </c>
      <c r="L52" s="80">
        <v>1</v>
      </c>
      <c r="M52" s="68">
        <f t="shared" si="6"/>
        <v>135.93870112710334</v>
      </c>
      <c r="N52" s="68">
        <f t="shared" si="7"/>
        <v>22.275016307178092</v>
      </c>
      <c r="O52" s="68">
        <f t="shared" si="8"/>
        <v>1921.7804355977955</v>
      </c>
    </row>
    <row r="53" spans="1:34" x14ac:dyDescent="0.25">
      <c r="A53" s="31"/>
      <c r="B53" s="24"/>
      <c r="C53" s="24"/>
      <c r="D53" s="24"/>
      <c r="E53" s="24"/>
      <c r="F53" s="24"/>
      <c r="G53" s="24"/>
      <c r="H53" s="38"/>
      <c r="I53" s="24"/>
      <c r="L53" s="80"/>
      <c r="M53" s="68">
        <f>SUM(M37:M52)</f>
        <v>23393.080043796552</v>
      </c>
      <c r="N53" s="68">
        <f t="shared" ref="N53:O53" si="9">SUM(N37:N52)</f>
        <v>9134.9791723546041</v>
      </c>
      <c r="O53" s="68">
        <f t="shared" si="9"/>
        <v>590369.74388640141</v>
      </c>
    </row>
    <row r="54" spans="1:34" x14ac:dyDescent="0.25">
      <c r="A54" s="32" t="s">
        <v>8</v>
      </c>
      <c r="B54" s="38">
        <v>186.41793251625003</v>
      </c>
      <c r="C54" s="38">
        <v>75.511184766470535</v>
      </c>
      <c r="D54" s="38">
        <v>4457.6419924546935</v>
      </c>
      <c r="E54" s="38">
        <v>1444.9401362428725</v>
      </c>
      <c r="F54" s="38">
        <v>261.61378782304183</v>
      </c>
      <c r="G54" s="38">
        <v>1063.8254942503959</v>
      </c>
      <c r="H54" s="38">
        <v>7489.9505280537251</v>
      </c>
      <c r="I54" s="38"/>
      <c r="J54" s="33">
        <v>48043</v>
      </c>
      <c r="K54" s="34">
        <v>915336</v>
      </c>
      <c r="M54" s="68"/>
      <c r="N54" s="68"/>
      <c r="O54" s="68"/>
    </row>
    <row r="55" spans="1:34" x14ac:dyDescent="0.25">
      <c r="A55" s="39"/>
      <c r="B55" s="37"/>
      <c r="C55" s="37"/>
      <c r="D55" s="37"/>
      <c r="E55" s="37"/>
      <c r="F55" s="37"/>
      <c r="G55" s="37"/>
      <c r="H55" s="27"/>
      <c r="I55" s="27"/>
      <c r="J55" s="29"/>
      <c r="K55" s="30"/>
      <c r="M55" s="68"/>
      <c r="N55" s="68"/>
      <c r="O55" s="68"/>
    </row>
    <row r="56" spans="1:34" x14ac:dyDescent="0.25">
      <c r="A56" s="36"/>
      <c r="B56" s="37"/>
      <c r="C56" s="37"/>
      <c r="D56" s="37"/>
      <c r="E56" s="37"/>
      <c r="F56" s="37"/>
      <c r="G56" s="37"/>
      <c r="H56" s="27"/>
      <c r="I56" s="27"/>
      <c r="J56" s="29"/>
      <c r="K56" s="30"/>
      <c r="M56" s="68"/>
      <c r="N56" s="68"/>
      <c r="O56" s="68"/>
      <c r="Q56" t="s">
        <v>137</v>
      </c>
      <c r="R56">
        <v>110.90291648767271</v>
      </c>
      <c r="S56">
        <v>135.71598157421431</v>
      </c>
      <c r="T56">
        <v>205.57396318970711</v>
      </c>
      <c r="U56">
        <v>348.45665412129466</v>
      </c>
      <c r="V56">
        <v>325.12695795775403</v>
      </c>
      <c r="W56">
        <v>283.62460480787348</v>
      </c>
      <c r="X56">
        <v>299.67909540581195</v>
      </c>
      <c r="Y56">
        <v>257.19222601745815</v>
      </c>
      <c r="Z56">
        <v>250.60509331425325</v>
      </c>
      <c r="AA56">
        <v>211.9506609389494</v>
      </c>
      <c r="AB56">
        <v>147.12157652801665</v>
      </c>
      <c r="AC56">
        <v>92.613943445420816</v>
      </c>
      <c r="AD56">
        <v>42.152079448227006</v>
      </c>
      <c r="AE56">
        <v>42.654938074174432</v>
      </c>
      <c r="AF56">
        <v>6.3925448543724119</v>
      </c>
      <c r="AG56">
        <v>15.722152877611643</v>
      </c>
      <c r="AH56">
        <v>190.12051379775843</v>
      </c>
    </row>
    <row r="57" spans="1:34" x14ac:dyDescent="0.25">
      <c r="A57" s="23" t="s">
        <v>100</v>
      </c>
      <c r="B57" s="24"/>
      <c r="C57" s="24"/>
      <c r="D57" s="24"/>
      <c r="E57" s="24"/>
      <c r="F57" s="24"/>
      <c r="G57" s="24"/>
      <c r="H57" s="27"/>
      <c r="I57" s="27"/>
      <c r="J57" s="29"/>
      <c r="K57" s="30"/>
      <c r="M57" s="68"/>
      <c r="N57" s="68"/>
      <c r="O57" s="68"/>
      <c r="Q57" t="s">
        <v>138</v>
      </c>
      <c r="R57">
        <v>2.4438002758626709</v>
      </c>
      <c r="S57">
        <v>14920.184973206355</v>
      </c>
      <c r="T57">
        <v>26219.781066581716</v>
      </c>
      <c r="U57">
        <v>32388.203535372042</v>
      </c>
      <c r="V57">
        <v>35434.478955629747</v>
      </c>
      <c r="W57">
        <v>41027.75410173717</v>
      </c>
      <c r="X57">
        <v>44056.025198319134</v>
      </c>
      <c r="Y57">
        <v>40927.141151227253</v>
      </c>
      <c r="Z57">
        <v>38666.940590386861</v>
      </c>
      <c r="AA57">
        <v>31513.342958182053</v>
      </c>
      <c r="AB57">
        <v>24125.726045683485</v>
      </c>
      <c r="AC57">
        <v>17208.127026736853</v>
      </c>
      <c r="AD57">
        <v>11799.766299110572</v>
      </c>
      <c r="AE57">
        <v>8129.4196099909877</v>
      </c>
      <c r="AF57">
        <v>4897.8930241399985</v>
      </c>
      <c r="AG57">
        <v>1674.6302966479398</v>
      </c>
      <c r="AH57">
        <v>23278.234744552654</v>
      </c>
    </row>
    <row r="58" spans="1:34" x14ac:dyDescent="0.25">
      <c r="A58" s="25"/>
      <c r="B58" s="24"/>
      <c r="C58" s="24"/>
      <c r="D58" s="24"/>
      <c r="E58" s="24"/>
      <c r="F58" s="24"/>
      <c r="G58" s="24"/>
      <c r="H58" s="27"/>
      <c r="I58" s="27"/>
      <c r="J58" s="29"/>
      <c r="K58" s="30"/>
      <c r="L58" s="80"/>
      <c r="M58" s="80" t="s">
        <v>136</v>
      </c>
      <c r="N58" s="80" t="s">
        <v>137</v>
      </c>
      <c r="O58" s="80" t="s">
        <v>138</v>
      </c>
      <c r="Q58" t="s">
        <v>136</v>
      </c>
      <c r="R58">
        <v>2078.6721750851125</v>
      </c>
      <c r="S58">
        <v>2231.4718087067627</v>
      </c>
      <c r="T58">
        <v>2172.0520785156118</v>
      </c>
      <c r="U58">
        <v>2254.997179043221</v>
      </c>
      <c r="V58">
        <v>2325.0789123432164</v>
      </c>
      <c r="W58">
        <v>2085.7124896130035</v>
      </c>
      <c r="X58">
        <v>1987.0671382199478</v>
      </c>
      <c r="Y58">
        <v>1806.5541045911382</v>
      </c>
      <c r="Z58">
        <v>1793.3438560049105</v>
      </c>
      <c r="AA58">
        <v>1730.8093480193911</v>
      </c>
      <c r="AB58">
        <v>1642.4034084485609</v>
      </c>
      <c r="AC58">
        <v>1536.0062223505538</v>
      </c>
      <c r="AD58">
        <v>1287.3276243920877</v>
      </c>
      <c r="AE58">
        <v>1048.4476350757568</v>
      </c>
      <c r="AF58">
        <v>757.07736090340495</v>
      </c>
      <c r="AG58">
        <v>491.15343378997591</v>
      </c>
      <c r="AH58">
        <v>1865.3142514630601</v>
      </c>
    </row>
    <row r="59" spans="1:34" x14ac:dyDescent="0.25">
      <c r="A59" s="26" t="s">
        <v>83</v>
      </c>
      <c r="B59" s="24">
        <v>215.27116795053476</v>
      </c>
      <c r="C59" s="24">
        <v>11.485312906757111</v>
      </c>
      <c r="D59" s="24">
        <v>0.25308451516711888</v>
      </c>
      <c r="E59" s="24">
        <v>3400.5694571004078</v>
      </c>
      <c r="F59" s="24">
        <v>274.43057353411797</v>
      </c>
      <c r="G59" s="24">
        <v>416.59376021878757</v>
      </c>
      <c r="H59" s="38">
        <v>4318.6033562257726</v>
      </c>
      <c r="I59" s="38"/>
      <c r="J59" s="29">
        <v>10394</v>
      </c>
      <c r="K59" s="30">
        <v>185035</v>
      </c>
      <c r="L59" s="80">
        <v>12</v>
      </c>
      <c r="M59" s="68">
        <f>(B59*1.609344)*L59</f>
        <v>4157.344350170225</v>
      </c>
      <c r="N59" s="68">
        <f>(C59*1.609344)*L59</f>
        <v>221.80583297534542</v>
      </c>
      <c r="O59" s="68">
        <f>(D59*1.609344)*L59</f>
        <v>4.8876005517253418</v>
      </c>
    </row>
    <row r="60" spans="1:34" x14ac:dyDescent="0.25">
      <c r="A60" s="26" t="s">
        <v>84</v>
      </c>
      <c r="B60" s="24">
        <v>231.09538303668683</v>
      </c>
      <c r="C60" s="24">
        <v>14.055000212738264</v>
      </c>
      <c r="D60" s="24">
        <v>1545.1621875337978</v>
      </c>
      <c r="E60" s="24">
        <v>2157.5350045290606</v>
      </c>
      <c r="F60" s="24">
        <v>742.7501874261385</v>
      </c>
      <c r="G60" s="24">
        <v>1241.1887173088398</v>
      </c>
      <c r="H60" s="38">
        <v>5931.7864800472616</v>
      </c>
      <c r="I60" s="38"/>
      <c r="J60" s="29">
        <v>2172</v>
      </c>
      <c r="K60" s="30">
        <v>42260</v>
      </c>
      <c r="L60" s="80">
        <v>4</v>
      </c>
      <c r="M60" s="68">
        <f t="shared" ref="M60:M74" si="10">(B60*1.609344)*L60</f>
        <v>1487.6478724711751</v>
      </c>
      <c r="N60" s="68">
        <f t="shared" ref="N60:N74" si="11">(C60*1.609344)*L60</f>
        <v>90.477321049476203</v>
      </c>
      <c r="O60" s="68">
        <f t="shared" ref="O60:O74" si="12">(D60*1.609344)*L60</f>
        <v>9946.7899821375704</v>
      </c>
    </row>
    <row r="61" spans="1:34" x14ac:dyDescent="0.25">
      <c r="A61" s="26" t="s">
        <v>85</v>
      </c>
      <c r="B61" s="24">
        <v>224.94176493813748</v>
      </c>
      <c r="C61" s="24">
        <v>21.289623100023686</v>
      </c>
      <c r="D61" s="24">
        <v>2715.3694369239593</v>
      </c>
      <c r="E61" s="24">
        <v>1847.8179098712885</v>
      </c>
      <c r="F61" s="24">
        <v>426.91146471758162</v>
      </c>
      <c r="G61" s="24">
        <v>1338.0618718338881</v>
      </c>
      <c r="H61" s="38">
        <v>6574.3920713848793</v>
      </c>
      <c r="I61" s="38"/>
      <c r="J61" s="29">
        <v>2181</v>
      </c>
      <c r="K61" s="30">
        <v>43892</v>
      </c>
      <c r="L61" s="80">
        <v>4</v>
      </c>
      <c r="M61" s="68">
        <f t="shared" si="10"/>
        <v>1448.0347190104078</v>
      </c>
      <c r="N61" s="68">
        <f t="shared" si="11"/>
        <v>137.0493087931381</v>
      </c>
      <c r="O61" s="68">
        <f t="shared" si="12"/>
        <v>17479.854044387812</v>
      </c>
      <c r="Q61">
        <v>26.2</v>
      </c>
      <c r="R61">
        <v>9100</v>
      </c>
    </row>
    <row r="62" spans="1:34" x14ac:dyDescent="0.25">
      <c r="A62" s="26" t="s">
        <v>86</v>
      </c>
      <c r="B62" s="24">
        <v>233.53171427231848</v>
      </c>
      <c r="C62" s="24">
        <v>36.086821102396861</v>
      </c>
      <c r="D62" s="24">
        <v>3354.1827741999264</v>
      </c>
      <c r="E62" s="24">
        <v>2085.3520023685483</v>
      </c>
      <c r="F62" s="24">
        <v>346.39833381773639</v>
      </c>
      <c r="G62" s="24">
        <v>1284.2301461904287</v>
      </c>
      <c r="H62" s="38">
        <v>7339.7817919513554</v>
      </c>
      <c r="I62" s="38"/>
      <c r="J62" s="29">
        <v>2932</v>
      </c>
      <c r="K62" s="30">
        <v>65394</v>
      </c>
      <c r="L62" s="80">
        <v>5</v>
      </c>
      <c r="M62" s="68">
        <f t="shared" si="10"/>
        <v>1879.1643158693505</v>
      </c>
      <c r="N62" s="68">
        <f t="shared" si="11"/>
        <v>290.38054510107889</v>
      </c>
      <c r="O62" s="68">
        <f t="shared" si="12"/>
        <v>26990.16961281003</v>
      </c>
      <c r="Q62">
        <v>1000000000</v>
      </c>
    </row>
    <row r="63" spans="1:34" x14ac:dyDescent="0.25">
      <c r="A63" s="26" t="s">
        <v>87</v>
      </c>
      <c r="B63" s="24">
        <v>240.78950930143134</v>
      </c>
      <c r="C63" s="24">
        <v>33.670754249117863</v>
      </c>
      <c r="D63" s="24">
        <v>3669.6607391613961</v>
      </c>
      <c r="E63" s="24">
        <v>1973.2729844111357</v>
      </c>
      <c r="F63" s="24">
        <v>276.25114845957592</v>
      </c>
      <c r="G63" s="24">
        <v>1114.2581114539687</v>
      </c>
      <c r="H63" s="38">
        <v>7307.9032470366265</v>
      </c>
      <c r="I63" s="38"/>
      <c r="J63" s="29">
        <v>3141</v>
      </c>
      <c r="K63" s="30">
        <v>73480</v>
      </c>
      <c r="L63" s="80">
        <v>5</v>
      </c>
      <c r="M63" s="68">
        <f t="shared" si="10"/>
        <v>1937.5657602860135</v>
      </c>
      <c r="N63" s="68">
        <f t="shared" si="11"/>
        <v>270.93913163146169</v>
      </c>
      <c r="O63" s="68">
        <f t="shared" si="12"/>
        <v>29528.732463024789</v>
      </c>
    </row>
    <row r="64" spans="1:34" x14ac:dyDescent="0.25">
      <c r="A64" s="26" t="s">
        <v>88</v>
      </c>
      <c r="B64" s="24">
        <v>216.00027605585498</v>
      </c>
      <c r="C64" s="24">
        <v>29.372693139551838</v>
      </c>
      <c r="D64" s="24">
        <v>4248.910746836099</v>
      </c>
      <c r="E64" s="24">
        <v>1934.8415679302223</v>
      </c>
      <c r="F64" s="24">
        <v>233.62624678333128</v>
      </c>
      <c r="G64" s="24">
        <v>786.75344795931164</v>
      </c>
      <c r="H64" s="38">
        <v>7449.5049787043708</v>
      </c>
      <c r="I64" s="38"/>
      <c r="J64" s="29">
        <v>3589</v>
      </c>
      <c r="K64" s="30">
        <v>89803</v>
      </c>
      <c r="L64" s="80">
        <v>5</v>
      </c>
      <c r="M64" s="68">
        <f t="shared" si="10"/>
        <v>1738.0937413441693</v>
      </c>
      <c r="N64" s="68">
        <f t="shared" si="11"/>
        <v>236.35383733989457</v>
      </c>
      <c r="O64" s="68">
        <f t="shared" si="12"/>
        <v>34189.795084780977</v>
      </c>
      <c r="Q64" s="96">
        <f>(Q61/Q62)*R61</f>
        <v>2.3841999999999998E-4</v>
      </c>
    </row>
    <row r="65" spans="1:18" x14ac:dyDescent="0.25">
      <c r="A65" s="26" t="s">
        <v>89</v>
      </c>
      <c r="B65" s="24">
        <v>205.78437945522603</v>
      </c>
      <c r="C65" s="24">
        <v>31.035326133485853</v>
      </c>
      <c r="D65" s="24">
        <v>4562.5241504529304</v>
      </c>
      <c r="E65" s="24">
        <v>2033.1366773780039</v>
      </c>
      <c r="F65" s="24">
        <v>220.3163850972339</v>
      </c>
      <c r="G65" s="24">
        <v>837.09169021264597</v>
      </c>
      <c r="H65" s="38">
        <v>7889.8886087295268</v>
      </c>
      <c r="I65" s="38"/>
      <c r="J65" s="29">
        <v>3874</v>
      </c>
      <c r="K65" s="30">
        <v>97077</v>
      </c>
      <c r="L65" s="80">
        <v>5</v>
      </c>
      <c r="M65" s="68">
        <f t="shared" si="10"/>
        <v>1655.8892818499564</v>
      </c>
      <c r="N65" s="68">
        <f t="shared" si="11"/>
        <v>249.73257950484333</v>
      </c>
      <c r="O65" s="68">
        <f t="shared" si="12"/>
        <v>36713.354331932605</v>
      </c>
    </row>
    <row r="66" spans="1:18" x14ac:dyDescent="0.25">
      <c r="A66" s="26" t="s">
        <v>90</v>
      </c>
      <c r="B66" s="24">
        <v>187.09011296850747</v>
      </c>
      <c r="C66" s="24">
        <v>26.635306685773635</v>
      </c>
      <c r="D66" s="24">
        <v>4238.4910820006216</v>
      </c>
      <c r="E66" s="24">
        <v>2241.8831192171892</v>
      </c>
      <c r="F66" s="24">
        <v>261.4795877243435</v>
      </c>
      <c r="G66" s="24">
        <v>786.53177157820085</v>
      </c>
      <c r="H66" s="38">
        <v>7742.1109801746361</v>
      </c>
      <c r="I66" s="38"/>
      <c r="J66" s="29">
        <v>3592</v>
      </c>
      <c r="K66" s="30">
        <v>84479</v>
      </c>
      <c r="L66" s="80">
        <v>5</v>
      </c>
      <c r="M66" s="68">
        <f t="shared" si="10"/>
        <v>1505.4617538259483</v>
      </c>
      <c r="N66" s="68">
        <f t="shared" si="11"/>
        <v>214.32685501454844</v>
      </c>
      <c r="O66" s="68">
        <f t="shared" si="12"/>
        <v>34105.950959356043</v>
      </c>
    </row>
    <row r="67" spans="1:18" x14ac:dyDescent="0.25">
      <c r="A67" s="26" t="s">
        <v>91</v>
      </c>
      <c r="B67" s="24">
        <v>185.72203498287814</v>
      </c>
      <c r="C67" s="24">
        <v>25.953130935570979</v>
      </c>
      <c r="D67" s="24">
        <v>4004.4204958031405</v>
      </c>
      <c r="E67" s="24">
        <v>2317.2852384658563</v>
      </c>
      <c r="F67" s="24">
        <v>229.51951754883751</v>
      </c>
      <c r="G67" s="24">
        <v>727.83880904029047</v>
      </c>
      <c r="H67" s="38">
        <v>7490.7392267765745</v>
      </c>
      <c r="I67" s="38"/>
      <c r="J67" s="29">
        <v>3301</v>
      </c>
      <c r="K67" s="30">
        <v>70828</v>
      </c>
      <c r="L67" s="80">
        <v>5</v>
      </c>
      <c r="M67" s="68">
        <f t="shared" si="10"/>
        <v>1494.4532133374253</v>
      </c>
      <c r="N67" s="68">
        <f t="shared" si="11"/>
        <v>208.8375777618777</v>
      </c>
      <c r="O67" s="68">
        <f t="shared" si="12"/>
        <v>32222.450491989046</v>
      </c>
      <c r="Q67" s="80">
        <v>18.600000000000001</v>
      </c>
      <c r="R67" s="80">
        <v>2400</v>
      </c>
    </row>
    <row r="68" spans="1:18" x14ac:dyDescent="0.25">
      <c r="A68" s="26" t="s">
        <v>92</v>
      </c>
      <c r="B68" s="24">
        <v>179.24584468572195</v>
      </c>
      <c r="C68" s="24">
        <v>21.950005813854318</v>
      </c>
      <c r="D68" s="24">
        <v>3263.5805808849291</v>
      </c>
      <c r="E68" s="24">
        <v>2533.272368279479</v>
      </c>
      <c r="F68" s="24">
        <v>222.63054360967121</v>
      </c>
      <c r="G68" s="24">
        <v>752.25159429067548</v>
      </c>
      <c r="H68" s="38">
        <v>6972.9309375643306</v>
      </c>
      <c r="I68" s="38"/>
      <c r="J68" s="29">
        <v>3126</v>
      </c>
      <c r="K68" s="30">
        <v>63049</v>
      </c>
      <c r="L68" s="80">
        <v>5</v>
      </c>
      <c r="M68" s="68">
        <f t="shared" si="10"/>
        <v>1442.3411233494926</v>
      </c>
      <c r="N68" s="68">
        <f t="shared" si="11"/>
        <v>176.62555078245785</v>
      </c>
      <c r="O68" s="68">
        <f t="shared" si="12"/>
        <v>26261.119131818377</v>
      </c>
      <c r="Q68" s="80">
        <v>1000000000</v>
      </c>
      <c r="R68" s="80"/>
    </row>
    <row r="69" spans="1:18" x14ac:dyDescent="0.25">
      <c r="A69" s="26" t="s">
        <v>93</v>
      </c>
      <c r="B69" s="24">
        <v>170.09036067372386</v>
      </c>
      <c r="C69" s="24">
        <v>15.236184901841645</v>
      </c>
      <c r="D69" s="24">
        <v>2498.5051927662744</v>
      </c>
      <c r="E69" s="24">
        <v>2788.1232246363561</v>
      </c>
      <c r="F69" s="24">
        <v>358.08526871546786</v>
      </c>
      <c r="G69" s="24">
        <v>722.59555066303483</v>
      </c>
      <c r="H69" s="38">
        <v>6552.6357823566977</v>
      </c>
      <c r="I69" s="38"/>
      <c r="J69" s="29">
        <v>3498</v>
      </c>
      <c r="K69" s="30">
        <v>66797</v>
      </c>
      <c r="L69" s="80">
        <v>5</v>
      </c>
      <c r="M69" s="68">
        <f t="shared" si="10"/>
        <v>1368.6695070404674</v>
      </c>
      <c r="N69" s="68">
        <f t="shared" si="11"/>
        <v>122.60131377334721</v>
      </c>
      <c r="O69" s="68">
        <f t="shared" si="12"/>
        <v>20104.771704736235</v>
      </c>
      <c r="Q69" s="80"/>
      <c r="R69" s="80"/>
    </row>
    <row r="70" spans="1:18" x14ac:dyDescent="0.25">
      <c r="A70" s="26" t="s">
        <v>94</v>
      </c>
      <c r="B70" s="24">
        <v>159.07166961098784</v>
      </c>
      <c r="C70" s="24">
        <v>9.5912727427470248</v>
      </c>
      <c r="D70" s="24">
        <v>1782.1057344624944</v>
      </c>
      <c r="E70" s="24">
        <v>2770.9765360151364</v>
      </c>
      <c r="F70" s="24">
        <v>420.55337757287134</v>
      </c>
      <c r="G70" s="24">
        <v>670.99571164178838</v>
      </c>
      <c r="H70" s="38">
        <v>5813.2943020460243</v>
      </c>
      <c r="I70" s="38"/>
      <c r="J70" s="29">
        <v>2870</v>
      </c>
      <c r="K70" s="30">
        <v>50194</v>
      </c>
      <c r="L70" s="80">
        <v>5</v>
      </c>
      <c r="M70" s="68">
        <f t="shared" si="10"/>
        <v>1280.0051852921283</v>
      </c>
      <c r="N70" s="68">
        <f t="shared" si="11"/>
        <v>77.178286204517349</v>
      </c>
      <c r="O70" s="68">
        <f t="shared" si="12"/>
        <v>14340.105855614045</v>
      </c>
      <c r="Q70" s="97">
        <f>(Q67/Q68)*R67</f>
        <v>4.464E-5</v>
      </c>
      <c r="R70" s="80"/>
    </row>
    <row r="71" spans="1:18" x14ac:dyDescent="0.25">
      <c r="A71" s="31" t="s">
        <v>95</v>
      </c>
      <c r="B71" s="24">
        <v>133.31805012809437</v>
      </c>
      <c r="C71" s="24">
        <v>4.365347977004606</v>
      </c>
      <c r="D71" s="24">
        <v>1222.0058089000415</v>
      </c>
      <c r="E71" s="24">
        <v>2372.3759739798761</v>
      </c>
      <c r="F71" s="24">
        <v>429.80644989151142</v>
      </c>
      <c r="G71" s="24">
        <v>628.01590684497796</v>
      </c>
      <c r="H71" s="38">
        <v>4789.8875377215063</v>
      </c>
      <c r="I71" s="38"/>
      <c r="J71" s="29">
        <v>2364</v>
      </c>
      <c r="K71" s="30">
        <v>37149</v>
      </c>
      <c r="L71" s="80">
        <v>5</v>
      </c>
      <c r="M71" s="68">
        <f t="shared" si="10"/>
        <v>1072.7730203267397</v>
      </c>
      <c r="N71" s="68">
        <f t="shared" si="11"/>
        <v>35.126732873522506</v>
      </c>
      <c r="O71" s="68">
        <f t="shared" si="12"/>
        <v>9833.1385825921425</v>
      </c>
    </row>
    <row r="72" spans="1:18" x14ac:dyDescent="0.25">
      <c r="A72" s="31" t="s">
        <v>96</v>
      </c>
      <c r="B72" s="24">
        <v>108.57919283423938</v>
      </c>
      <c r="C72" s="24">
        <v>4.4174249543265693</v>
      </c>
      <c r="D72" s="24">
        <v>841.89785920961026</v>
      </c>
      <c r="E72" s="24">
        <v>1710.6084881687507</v>
      </c>
      <c r="F72" s="24">
        <v>447.59887651178593</v>
      </c>
      <c r="G72" s="24">
        <v>569.34815858033824</v>
      </c>
      <c r="H72" s="38">
        <v>3682.4500002590512</v>
      </c>
      <c r="I72" s="38"/>
      <c r="J72" s="29">
        <v>1984</v>
      </c>
      <c r="K72" s="30">
        <v>26320</v>
      </c>
      <c r="L72" s="80">
        <v>5</v>
      </c>
      <c r="M72" s="68">
        <f t="shared" si="10"/>
        <v>873.70636256313082</v>
      </c>
      <c r="N72" s="68">
        <f t="shared" si="11"/>
        <v>35.545781728478694</v>
      </c>
      <c r="O72" s="68">
        <f t="shared" si="12"/>
        <v>6774.5163416591558</v>
      </c>
    </row>
    <row r="73" spans="1:18" x14ac:dyDescent="0.25">
      <c r="A73" s="31" t="s">
        <v>97</v>
      </c>
      <c r="B73" s="24">
        <v>78.404343726740507</v>
      </c>
      <c r="C73" s="24">
        <v>0.66202386959866999</v>
      </c>
      <c r="D73" s="24">
        <v>507.23493797679862</v>
      </c>
      <c r="E73" s="24">
        <v>1347.6196537558405</v>
      </c>
      <c r="F73" s="24">
        <v>367.53924532737432</v>
      </c>
      <c r="G73" s="24">
        <v>511.28215431003275</v>
      </c>
      <c r="H73" s="38">
        <v>2812.7423589663854</v>
      </c>
      <c r="I73" s="38"/>
      <c r="J73" s="29">
        <v>1383</v>
      </c>
      <c r="K73" s="30">
        <v>14927</v>
      </c>
      <c r="L73" s="80">
        <v>5</v>
      </c>
      <c r="M73" s="68">
        <f t="shared" si="10"/>
        <v>630.89780075283738</v>
      </c>
      <c r="N73" s="68">
        <f t="shared" si="11"/>
        <v>5.3271207119770105</v>
      </c>
      <c r="O73" s="68">
        <f t="shared" si="12"/>
        <v>4081.5775201166653</v>
      </c>
    </row>
    <row r="74" spans="1:18" x14ac:dyDescent="0.25">
      <c r="A74" s="31" t="s">
        <v>98</v>
      </c>
      <c r="B74" s="24">
        <v>50.864765787589633</v>
      </c>
      <c r="C74" s="24">
        <v>1.6282154796831962</v>
      </c>
      <c r="D74" s="24">
        <v>173.42783733081507</v>
      </c>
      <c r="E74" s="24">
        <v>1007.4409718798717</v>
      </c>
      <c r="F74" s="24">
        <v>261.97334104771767</v>
      </c>
      <c r="G74" s="24">
        <v>335.70630665763599</v>
      </c>
      <c r="H74" s="38">
        <v>1831.0414381833134</v>
      </c>
      <c r="I74" s="38"/>
      <c r="J74" s="29">
        <v>1026</v>
      </c>
      <c r="K74" s="30">
        <v>7783</v>
      </c>
      <c r="L74" s="80">
        <v>1</v>
      </c>
      <c r="M74" s="68">
        <f t="shared" si="10"/>
        <v>81.858905631662651</v>
      </c>
      <c r="N74" s="68">
        <f t="shared" si="11"/>
        <v>2.6203588129352737</v>
      </c>
      <c r="O74" s="68">
        <f t="shared" si="12"/>
        <v>279.10504944132327</v>
      </c>
    </row>
    <row r="75" spans="1:18" x14ac:dyDescent="0.25">
      <c r="A75" s="31"/>
      <c r="B75" s="24"/>
      <c r="C75" s="24"/>
      <c r="D75" s="24"/>
      <c r="E75" s="24"/>
      <c r="F75" s="24"/>
      <c r="G75" s="24"/>
      <c r="H75" s="38"/>
      <c r="I75" s="38"/>
      <c r="L75" s="80"/>
      <c r="M75" s="68">
        <f>SUM(M59:M74)</f>
        <v>24053.906913121129</v>
      </c>
      <c r="N75" s="68">
        <f t="shared" ref="N75:O75" si="13">SUM(N59:N74)</f>
        <v>2374.9281340589</v>
      </c>
      <c r="O75" s="68">
        <f t="shared" si="13"/>
        <v>302856.31875694857</v>
      </c>
    </row>
    <row r="76" spans="1:18" ht="15.75" thickBot="1" x14ac:dyDescent="0.3">
      <c r="A76" s="40" t="s">
        <v>8</v>
      </c>
      <c r="B76" s="41">
        <v>193.17542338814863</v>
      </c>
      <c r="C76" s="41">
        <v>19.689235054547943</v>
      </c>
      <c r="D76" s="41">
        <v>2410.7374127338685</v>
      </c>
      <c r="E76" s="41">
        <v>2396.786885145556</v>
      </c>
      <c r="F76" s="41">
        <v>322.48126113641399</v>
      </c>
      <c r="G76" s="41">
        <v>776.02734747082968</v>
      </c>
      <c r="H76" s="41">
        <v>6118.8975649293643</v>
      </c>
      <c r="I76" s="41"/>
      <c r="J76" s="42">
        <v>51427</v>
      </c>
      <c r="K76" s="43">
        <v>1018467</v>
      </c>
      <c r="M76" s="68"/>
      <c r="N76" s="68"/>
      <c r="O76" s="68"/>
    </row>
    <row r="77" spans="1:18" x14ac:dyDescent="0.25">
      <c r="A77" s="4"/>
      <c r="B77" s="44"/>
      <c r="C77" s="44"/>
      <c r="D77" s="44"/>
      <c r="E77" s="44"/>
      <c r="F77" s="44"/>
      <c r="G77" s="44"/>
    </row>
    <row r="78" spans="1:18" x14ac:dyDescent="0.25">
      <c r="A78" s="4"/>
      <c r="B78" s="4"/>
      <c r="C78" s="4"/>
      <c r="D78" s="4"/>
      <c r="E78" s="4"/>
      <c r="F78" s="4"/>
      <c r="G78" s="4"/>
    </row>
    <row r="79" spans="1:18" x14ac:dyDescent="0.25">
      <c r="A79" s="45" t="s">
        <v>101</v>
      </c>
      <c r="B79" s="4"/>
      <c r="C79" s="4"/>
      <c r="D79" s="4"/>
      <c r="E79" s="4"/>
      <c r="F79" s="4"/>
      <c r="G79" s="4"/>
    </row>
    <row r="80" spans="1:18" x14ac:dyDescent="0.25">
      <c r="A80" s="4"/>
      <c r="B80" s="4"/>
      <c r="C80" s="4"/>
      <c r="D80" s="4"/>
      <c r="E80" s="4"/>
      <c r="F80" s="4"/>
      <c r="G80" s="4"/>
    </row>
    <row r="81" spans="1:11" x14ac:dyDescent="0.25">
      <c r="A81" s="4" t="s">
        <v>102</v>
      </c>
      <c r="B81" s="4"/>
      <c r="C81" s="4"/>
      <c r="D81" s="4"/>
      <c r="E81" s="4"/>
      <c r="F81" s="4"/>
      <c r="K81" s="46" t="s">
        <v>103</v>
      </c>
    </row>
    <row r="82" spans="1:11" x14ac:dyDescent="0.25">
      <c r="A82" s="4" t="s">
        <v>104</v>
      </c>
      <c r="B82" s="4"/>
      <c r="C82" s="4"/>
      <c r="D82" s="4"/>
      <c r="E82" s="4"/>
      <c r="F82" s="4"/>
      <c r="G82" s="4"/>
    </row>
  </sheetData>
  <mergeCells count="2">
    <mergeCell ref="B10:H10"/>
    <mergeCell ref="J10:K10"/>
  </mergeCells>
  <hyperlinks>
    <hyperlink ref="A3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workbookViewId="0"/>
  </sheetViews>
  <sheetFormatPr defaultRowHeight="15" x14ac:dyDescent="0.25"/>
  <cols>
    <col min="1" max="1" width="20.7109375" style="5" customWidth="1"/>
    <col min="2" max="8" width="9.7109375" style="5" customWidth="1"/>
    <col min="9" max="9" width="1.7109375" style="5" customWidth="1"/>
    <col min="10" max="11" width="13.7109375" style="5" customWidth="1"/>
  </cols>
  <sheetData>
    <row r="2" spans="1:11" x14ac:dyDescent="0.25">
      <c r="A2" s="3" t="s">
        <v>69</v>
      </c>
      <c r="B2" s="4"/>
      <c r="C2" s="4"/>
      <c r="D2" s="4"/>
      <c r="E2" s="4"/>
      <c r="F2" s="4"/>
      <c r="G2" s="4"/>
    </row>
    <row r="3" spans="1:11" x14ac:dyDescent="0.25">
      <c r="A3" s="6" t="s">
        <v>70</v>
      </c>
      <c r="B3" s="7"/>
      <c r="C3" s="7"/>
      <c r="D3" s="7"/>
      <c r="E3" s="7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4"/>
      <c r="B5" s="4"/>
      <c r="C5" s="4"/>
      <c r="D5" s="4"/>
      <c r="E5" s="4"/>
      <c r="F5" s="4"/>
      <c r="G5" s="4"/>
    </row>
    <row r="6" spans="1:11" x14ac:dyDescent="0.25">
      <c r="A6" s="56" t="s">
        <v>108</v>
      </c>
      <c r="B6" s="4"/>
      <c r="C6" s="4"/>
      <c r="D6" s="4"/>
      <c r="E6" s="4"/>
      <c r="F6" s="4"/>
      <c r="G6" s="4"/>
    </row>
    <row r="7" spans="1:11" x14ac:dyDescent="0.25">
      <c r="A7" s="8" t="s">
        <v>113</v>
      </c>
      <c r="B7" s="9"/>
      <c r="C7" s="9"/>
      <c r="D7" s="9"/>
      <c r="E7" s="9"/>
      <c r="F7" s="9"/>
      <c r="G7" s="9"/>
    </row>
    <row r="8" spans="1:11" x14ac:dyDescent="0.25">
      <c r="A8" s="10"/>
      <c r="B8" s="9"/>
      <c r="C8" s="9"/>
      <c r="D8" s="9"/>
      <c r="E8" s="9"/>
      <c r="F8" s="9"/>
      <c r="G8" s="9"/>
    </row>
    <row r="9" spans="1:11" ht="15.75" thickBot="1" x14ac:dyDescent="0.3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</row>
    <row r="10" spans="1:11" x14ac:dyDescent="0.25">
      <c r="A10" s="13"/>
      <c r="B10" s="269" t="s">
        <v>110</v>
      </c>
      <c r="C10" s="269"/>
      <c r="D10" s="269"/>
      <c r="E10" s="269"/>
      <c r="F10" s="269"/>
      <c r="G10" s="269"/>
      <c r="H10" s="269"/>
      <c r="I10" s="14"/>
      <c r="J10" s="270" t="s">
        <v>72</v>
      </c>
      <c r="K10" s="270"/>
    </row>
    <row r="11" spans="1:11" ht="23.25" x14ac:dyDescent="0.25">
      <c r="A11" s="15" t="s">
        <v>114</v>
      </c>
      <c r="B11" s="47" t="s">
        <v>5</v>
      </c>
      <c r="C11" s="47" t="s">
        <v>74</v>
      </c>
      <c r="D11" s="47" t="s">
        <v>75</v>
      </c>
      <c r="E11" s="47" t="s">
        <v>76</v>
      </c>
      <c r="F11" s="47" t="s">
        <v>77</v>
      </c>
      <c r="G11" s="47" t="s">
        <v>78</v>
      </c>
      <c r="H11" s="48" t="s">
        <v>79</v>
      </c>
      <c r="I11" s="49"/>
      <c r="J11" s="19" t="s">
        <v>80</v>
      </c>
      <c r="K11" s="19" t="s">
        <v>81</v>
      </c>
    </row>
    <row r="12" spans="1:11" x14ac:dyDescent="0.25">
      <c r="A12" s="20"/>
      <c r="B12" s="21"/>
      <c r="C12" s="21"/>
      <c r="D12" s="22"/>
      <c r="E12" s="22"/>
      <c r="F12" s="22"/>
      <c r="G12" s="22"/>
    </row>
    <row r="13" spans="1:11" x14ac:dyDescent="0.25">
      <c r="A13" s="23" t="s">
        <v>115</v>
      </c>
      <c r="B13" s="24"/>
      <c r="C13" s="24"/>
      <c r="D13" s="24"/>
      <c r="E13" s="24"/>
      <c r="F13" s="24"/>
      <c r="G13" s="24"/>
    </row>
    <row r="14" spans="1:11" x14ac:dyDescent="0.25">
      <c r="A14" s="25"/>
      <c r="B14" s="24"/>
      <c r="C14" s="24"/>
      <c r="D14" s="24"/>
      <c r="E14" s="24"/>
      <c r="F14" s="24"/>
      <c r="G14" s="24"/>
    </row>
    <row r="15" spans="1:11" x14ac:dyDescent="0.25">
      <c r="A15" s="57" t="s">
        <v>116</v>
      </c>
      <c r="B15" s="24">
        <v>237.26891310646278</v>
      </c>
      <c r="C15" s="24">
        <v>25.625714791977796</v>
      </c>
      <c r="D15" s="24">
        <v>0.67956915107576055</v>
      </c>
      <c r="E15" s="24">
        <v>1560.2607990612662</v>
      </c>
      <c r="F15" s="24">
        <v>308.49661252100498</v>
      </c>
      <c r="G15" s="24">
        <v>261.52440384826826</v>
      </c>
      <c r="H15" s="38">
        <v>2393.8560124800556</v>
      </c>
      <c r="J15" s="29">
        <v>2537</v>
      </c>
      <c r="K15" s="30">
        <v>37264</v>
      </c>
    </row>
    <row r="16" spans="1:11" x14ac:dyDescent="0.25">
      <c r="A16" s="57">
        <v>2</v>
      </c>
      <c r="B16" s="24">
        <v>222.64066208124606</v>
      </c>
      <c r="C16" s="24">
        <v>36.782597252556059</v>
      </c>
      <c r="D16" s="24">
        <v>0.50556289741369409</v>
      </c>
      <c r="E16" s="24">
        <v>2803.875267915319</v>
      </c>
      <c r="F16" s="24">
        <v>297.15881688762238</v>
      </c>
      <c r="G16" s="24">
        <v>456.03377011170579</v>
      </c>
      <c r="H16" s="38">
        <v>3816.996677145863</v>
      </c>
      <c r="J16" s="29">
        <v>2040</v>
      </c>
      <c r="K16" s="30">
        <v>33148</v>
      </c>
    </row>
    <row r="17" spans="1:11" x14ac:dyDescent="0.25">
      <c r="A17" s="57">
        <v>3</v>
      </c>
      <c r="B17" s="24">
        <v>198.67959652952703</v>
      </c>
      <c r="C17" s="24">
        <v>33.244921503619786</v>
      </c>
      <c r="D17" s="24">
        <v>0.78001179939737164</v>
      </c>
      <c r="E17" s="24">
        <v>3552.9438485333344</v>
      </c>
      <c r="F17" s="24">
        <v>215.46378707958033</v>
      </c>
      <c r="G17" s="24">
        <v>497.73144545390505</v>
      </c>
      <c r="H17" s="38">
        <v>4498.8436108993646</v>
      </c>
      <c r="J17" s="29">
        <v>1999</v>
      </c>
      <c r="K17" s="30">
        <v>33866</v>
      </c>
    </row>
    <row r="18" spans="1:11" x14ac:dyDescent="0.25">
      <c r="A18" s="57">
        <v>4</v>
      </c>
      <c r="B18" s="24">
        <v>187.39458679856645</v>
      </c>
      <c r="C18" s="24">
        <v>48.731416702105257</v>
      </c>
      <c r="D18" s="24">
        <v>4.4159553633495898</v>
      </c>
      <c r="E18" s="24">
        <v>4017.2521067388948</v>
      </c>
      <c r="F18" s="24">
        <v>215.76321406419532</v>
      </c>
      <c r="G18" s="24">
        <v>513.59928791046832</v>
      </c>
      <c r="H18" s="38">
        <v>4987.1565675775801</v>
      </c>
      <c r="J18" s="29">
        <v>2009</v>
      </c>
      <c r="K18" s="30">
        <v>35666</v>
      </c>
    </row>
    <row r="19" spans="1:11" x14ac:dyDescent="0.25">
      <c r="A19" s="57" t="s">
        <v>117</v>
      </c>
      <c r="B19" s="24">
        <v>196.22134157408283</v>
      </c>
      <c r="C19" s="24">
        <v>42.24931717900381</v>
      </c>
      <c r="D19" s="24">
        <v>0.2612309146774387</v>
      </c>
      <c r="E19" s="24">
        <v>4790.7306202153522</v>
      </c>
      <c r="F19" s="24">
        <v>176.92529842910926</v>
      </c>
      <c r="G19" s="24">
        <v>513.19970607142841</v>
      </c>
      <c r="H19" s="38">
        <v>5719.5875143836538</v>
      </c>
      <c r="J19" s="29">
        <v>2332</v>
      </c>
      <c r="K19" s="30">
        <v>45022</v>
      </c>
    </row>
    <row r="20" spans="1:11" x14ac:dyDescent="0.25">
      <c r="A20" s="57"/>
      <c r="B20" s="24"/>
      <c r="C20" s="24"/>
      <c r="D20" s="24"/>
      <c r="E20" s="24"/>
      <c r="F20" s="24"/>
      <c r="G20" s="24"/>
      <c r="H20" s="38"/>
      <c r="J20" s="29"/>
      <c r="K20" s="30"/>
    </row>
    <row r="21" spans="1:11" x14ac:dyDescent="0.25">
      <c r="A21" s="58" t="s">
        <v>118</v>
      </c>
      <c r="B21" s="38">
        <v>209.67975057367471</v>
      </c>
      <c r="C21" s="38">
        <v>36.837290345686633</v>
      </c>
      <c r="D21" s="38">
        <v>1.2595014190801752</v>
      </c>
      <c r="E21" s="38">
        <v>3288.1414508397966</v>
      </c>
      <c r="F21" s="38">
        <v>244.68533992206508</v>
      </c>
      <c r="G21" s="38">
        <v>440.58174572485188</v>
      </c>
      <c r="H21" s="38">
        <v>4221.185078825155</v>
      </c>
      <c r="I21" s="59"/>
      <c r="J21" s="33">
        <v>10917</v>
      </c>
      <c r="K21" s="34">
        <v>184966</v>
      </c>
    </row>
    <row r="22" spans="1:11" x14ac:dyDescent="0.25">
      <c r="A22" s="60"/>
      <c r="B22" s="24"/>
      <c r="C22" s="24"/>
      <c r="D22" s="24"/>
      <c r="E22" s="24"/>
      <c r="F22" s="24"/>
      <c r="G22" s="24"/>
      <c r="J22" s="29"/>
      <c r="K22" s="30"/>
    </row>
    <row r="23" spans="1:11" x14ac:dyDescent="0.25">
      <c r="A23" s="25"/>
      <c r="B23" s="24"/>
      <c r="C23" s="24"/>
      <c r="D23" s="24"/>
      <c r="E23" s="24"/>
      <c r="F23" s="24"/>
      <c r="G23" s="24"/>
      <c r="J23" s="29"/>
      <c r="K23" s="30"/>
    </row>
    <row r="24" spans="1:11" x14ac:dyDescent="0.25">
      <c r="A24" s="23" t="s">
        <v>119</v>
      </c>
      <c r="B24" s="24"/>
      <c r="C24" s="24"/>
      <c r="D24" s="24"/>
      <c r="E24" s="24"/>
      <c r="F24" s="24"/>
      <c r="G24" s="24"/>
      <c r="J24" s="29"/>
      <c r="K24" s="30"/>
    </row>
    <row r="25" spans="1:11" x14ac:dyDescent="0.25">
      <c r="A25" s="25"/>
      <c r="B25" s="24"/>
      <c r="C25" s="24"/>
      <c r="D25" s="24"/>
      <c r="E25" s="24"/>
      <c r="F25" s="24"/>
      <c r="G25" s="24"/>
      <c r="J25" s="29"/>
      <c r="K25" s="30"/>
    </row>
    <row r="26" spans="1:11" x14ac:dyDescent="0.25">
      <c r="A26" s="57" t="s">
        <v>116</v>
      </c>
      <c r="B26" s="24">
        <v>252.69394624752476</v>
      </c>
      <c r="C26" s="24">
        <v>62.426795654739642</v>
      </c>
      <c r="D26" s="24">
        <v>1172.2071551171111</v>
      </c>
      <c r="E26" s="24">
        <v>1018.242220968624</v>
      </c>
      <c r="F26" s="24">
        <v>653.48882882697183</v>
      </c>
      <c r="G26" s="24">
        <v>1179.4059214222264</v>
      </c>
      <c r="H26" s="38">
        <v>4338.4648682371981</v>
      </c>
      <c r="I26" s="24"/>
      <c r="J26" s="29">
        <v>992</v>
      </c>
      <c r="K26" s="30">
        <v>16715</v>
      </c>
    </row>
    <row r="27" spans="1:11" x14ac:dyDescent="0.25">
      <c r="A27" s="57">
        <v>2</v>
      </c>
      <c r="B27" s="24">
        <v>256.6042392944899</v>
      </c>
      <c r="C27" s="24">
        <v>76.400321568743635</v>
      </c>
      <c r="D27" s="24">
        <v>1986.9294906588934</v>
      </c>
      <c r="E27" s="24">
        <v>1386.1392224522517</v>
      </c>
      <c r="F27" s="24">
        <v>556.0904269677153</v>
      </c>
      <c r="G27" s="24">
        <v>1255.6278123757963</v>
      </c>
      <c r="H27" s="38">
        <v>5517.7915133178903</v>
      </c>
      <c r="I27" s="24"/>
      <c r="J27" s="29">
        <v>847</v>
      </c>
      <c r="K27" s="30">
        <v>14601</v>
      </c>
    </row>
    <row r="28" spans="1:11" x14ac:dyDescent="0.25">
      <c r="A28" s="57">
        <v>3</v>
      </c>
      <c r="B28" s="24">
        <v>242.92940399707814</v>
      </c>
      <c r="C28" s="24">
        <v>79.559781528034236</v>
      </c>
      <c r="D28" s="24">
        <v>2478.5784534401519</v>
      </c>
      <c r="E28" s="24">
        <v>1391.9916550245302</v>
      </c>
      <c r="F28" s="24">
        <v>419.2444822837179</v>
      </c>
      <c r="G28" s="24">
        <v>1340.4663439371441</v>
      </c>
      <c r="H28" s="38">
        <v>5952.7701202106564</v>
      </c>
      <c r="I28" s="24"/>
      <c r="J28" s="29">
        <v>780</v>
      </c>
      <c r="K28" s="30">
        <v>13398</v>
      </c>
    </row>
    <row r="29" spans="1:11" x14ac:dyDescent="0.25">
      <c r="A29" s="57">
        <v>4</v>
      </c>
      <c r="B29" s="24">
        <v>192.20352297901312</v>
      </c>
      <c r="C29" s="24">
        <v>65.313968324290528</v>
      </c>
      <c r="D29" s="24">
        <v>3540.7849384893962</v>
      </c>
      <c r="E29" s="24">
        <v>1995.8463691809889</v>
      </c>
      <c r="F29" s="24">
        <v>353.76779952099326</v>
      </c>
      <c r="G29" s="24">
        <v>1390.8902695643453</v>
      </c>
      <c r="H29" s="38">
        <v>7538.8068680590277</v>
      </c>
      <c r="I29" s="24"/>
      <c r="J29" s="29">
        <v>761</v>
      </c>
      <c r="K29" s="30">
        <v>13754</v>
      </c>
    </row>
    <row r="30" spans="1:11" x14ac:dyDescent="0.25">
      <c r="A30" s="57" t="s">
        <v>117</v>
      </c>
      <c r="B30" s="24">
        <v>216.60527181790729</v>
      </c>
      <c r="C30" s="24">
        <v>56.357561806188578</v>
      </c>
      <c r="D30" s="24">
        <v>3385.0636570876259</v>
      </c>
      <c r="E30" s="24">
        <v>2058.8438227826205</v>
      </c>
      <c r="F30" s="24">
        <v>371.42030549168857</v>
      </c>
      <c r="G30" s="24">
        <v>1631.4052148826786</v>
      </c>
      <c r="H30" s="38">
        <v>7719.69583386871</v>
      </c>
      <c r="I30" s="24"/>
      <c r="J30" s="29">
        <v>777</v>
      </c>
      <c r="K30" s="30">
        <v>14368</v>
      </c>
    </row>
    <row r="31" spans="1:11" x14ac:dyDescent="0.25">
      <c r="A31" s="57"/>
      <c r="B31" s="24"/>
      <c r="C31" s="24"/>
      <c r="D31" s="24"/>
      <c r="E31" s="24"/>
      <c r="F31" s="24"/>
      <c r="G31" s="24"/>
      <c r="H31" s="38"/>
      <c r="I31" s="24"/>
      <c r="J31" s="29"/>
      <c r="K31" s="30"/>
    </row>
    <row r="32" spans="1:11" x14ac:dyDescent="0.25">
      <c r="A32" s="58" t="s">
        <v>118</v>
      </c>
      <c r="B32" s="38">
        <v>234.44555975782518</v>
      </c>
      <c r="C32" s="38">
        <v>68.103676548808963</v>
      </c>
      <c r="D32" s="38">
        <v>2407.7902133561797</v>
      </c>
      <c r="E32" s="38">
        <v>1525.3655463960499</v>
      </c>
      <c r="F32" s="38">
        <v>484.7093226515571</v>
      </c>
      <c r="G32" s="38">
        <v>1343.6778511876958</v>
      </c>
      <c r="H32" s="38">
        <v>6064.0921698981165</v>
      </c>
      <c r="I32" s="38"/>
      <c r="J32" s="33">
        <v>4157</v>
      </c>
      <c r="K32" s="34">
        <v>72836</v>
      </c>
    </row>
    <row r="33" spans="1:11" x14ac:dyDescent="0.25">
      <c r="A33" s="60"/>
      <c r="B33" s="24"/>
      <c r="C33" s="24"/>
      <c r="D33" s="24"/>
      <c r="E33" s="24"/>
      <c r="F33" s="24"/>
      <c r="G33" s="24"/>
      <c r="J33" s="29"/>
      <c r="K33" s="30"/>
    </row>
    <row r="34" spans="1:11" x14ac:dyDescent="0.25">
      <c r="A34" s="25"/>
      <c r="B34" s="24"/>
      <c r="C34" s="24"/>
      <c r="D34" s="24"/>
      <c r="E34" s="24"/>
      <c r="F34" s="24"/>
      <c r="G34" s="24"/>
      <c r="J34" s="29"/>
      <c r="K34" s="30"/>
    </row>
    <row r="35" spans="1:11" x14ac:dyDescent="0.25">
      <c r="A35" s="23" t="s">
        <v>120</v>
      </c>
      <c r="B35" s="24"/>
      <c r="C35" s="24"/>
      <c r="D35" s="24"/>
      <c r="E35" s="24"/>
      <c r="F35" s="24"/>
      <c r="G35" s="24"/>
      <c r="J35" s="29"/>
      <c r="K35" s="30"/>
    </row>
    <row r="36" spans="1:11" x14ac:dyDescent="0.25">
      <c r="A36" s="25"/>
      <c r="B36" s="24"/>
      <c r="C36" s="24"/>
      <c r="D36" s="24"/>
      <c r="E36" s="24"/>
      <c r="F36" s="24"/>
      <c r="G36" s="24"/>
      <c r="J36" s="29"/>
      <c r="K36" s="30"/>
    </row>
    <row r="37" spans="1:11" x14ac:dyDescent="0.25">
      <c r="A37" s="57" t="s">
        <v>116</v>
      </c>
      <c r="B37" s="24">
        <v>202.11687656490355</v>
      </c>
      <c r="C37" s="24">
        <v>124.72826360129548</v>
      </c>
      <c r="D37" s="24">
        <v>3427.3200307671009</v>
      </c>
      <c r="E37" s="24">
        <v>850.85869887499302</v>
      </c>
      <c r="F37" s="24">
        <v>440.5137860232349</v>
      </c>
      <c r="G37" s="24">
        <v>1373.1008247702744</v>
      </c>
      <c r="H37" s="38">
        <v>6418.6384806018032</v>
      </c>
      <c r="I37" s="24"/>
      <c r="J37" s="29">
        <v>1264</v>
      </c>
      <c r="K37" s="30">
        <v>24324</v>
      </c>
    </row>
    <row r="38" spans="1:11" x14ac:dyDescent="0.25">
      <c r="A38" s="57">
        <v>2</v>
      </c>
      <c r="B38" s="24">
        <v>223.10428373024291</v>
      </c>
      <c r="C38" s="24">
        <v>78.890963459985372</v>
      </c>
      <c r="D38" s="24">
        <v>4499.9486217131171</v>
      </c>
      <c r="E38" s="24">
        <v>1024.5986570244243</v>
      </c>
      <c r="F38" s="24">
        <v>405.67655814442833</v>
      </c>
      <c r="G38" s="24">
        <v>1613.5286970501595</v>
      </c>
      <c r="H38" s="38">
        <v>7845.7477811223571</v>
      </c>
      <c r="I38" s="24"/>
      <c r="J38" s="29">
        <v>1186</v>
      </c>
      <c r="K38" s="30">
        <v>23991</v>
      </c>
    </row>
    <row r="39" spans="1:11" x14ac:dyDescent="0.25">
      <c r="A39" s="57">
        <v>3</v>
      </c>
      <c r="B39" s="24">
        <v>219.84742234439216</v>
      </c>
      <c r="C39" s="24">
        <v>123.1847288712181</v>
      </c>
      <c r="D39" s="24">
        <v>5219.2291382399117</v>
      </c>
      <c r="E39" s="24">
        <v>1302.6284172598218</v>
      </c>
      <c r="F39" s="24">
        <v>246.60400453294875</v>
      </c>
      <c r="G39" s="24">
        <v>1652.7524284274223</v>
      </c>
      <c r="H39" s="38">
        <v>8764.2461396757153</v>
      </c>
      <c r="I39" s="24"/>
      <c r="J39" s="29">
        <v>1076</v>
      </c>
      <c r="K39" s="30">
        <v>22182</v>
      </c>
    </row>
    <row r="40" spans="1:11" x14ac:dyDescent="0.25">
      <c r="A40" s="57">
        <v>4</v>
      </c>
      <c r="B40" s="24">
        <v>168.06832125167438</v>
      </c>
      <c r="C40" s="24">
        <v>114.43941238278154</v>
      </c>
      <c r="D40" s="24">
        <v>6440.2708145840397</v>
      </c>
      <c r="E40" s="24">
        <v>1222.4426366062805</v>
      </c>
      <c r="F40" s="24">
        <v>181.15484229380743</v>
      </c>
      <c r="G40" s="24">
        <v>1745.2281001394654</v>
      </c>
      <c r="H40" s="38">
        <v>9871.6041272580496</v>
      </c>
      <c r="I40" s="24"/>
      <c r="J40" s="29">
        <v>877</v>
      </c>
      <c r="K40" s="30">
        <v>17521</v>
      </c>
    </row>
    <row r="41" spans="1:11" x14ac:dyDescent="0.25">
      <c r="A41" s="57" t="s">
        <v>117</v>
      </c>
      <c r="B41" s="24">
        <v>159.61520502832482</v>
      </c>
      <c r="C41" s="24">
        <v>101.02789453503084</v>
      </c>
      <c r="D41" s="24">
        <v>8070.4650336757559</v>
      </c>
      <c r="E41" s="24">
        <v>1483.2678270119879</v>
      </c>
      <c r="F41" s="24">
        <v>147.75943092720024</v>
      </c>
      <c r="G41" s="24">
        <v>1823.3562821773201</v>
      </c>
      <c r="H41" s="38">
        <v>11785.49167335562</v>
      </c>
      <c r="I41" s="24"/>
      <c r="J41" s="29">
        <v>892</v>
      </c>
      <c r="K41" s="30">
        <v>18130</v>
      </c>
    </row>
    <row r="42" spans="1:11" x14ac:dyDescent="0.25">
      <c r="A42" s="57"/>
      <c r="B42" s="24"/>
      <c r="C42" s="24"/>
      <c r="D42" s="24"/>
      <c r="E42" s="24"/>
      <c r="F42" s="24"/>
      <c r="G42" s="24"/>
      <c r="H42" s="38"/>
      <c r="I42" s="24"/>
      <c r="J42" s="29"/>
      <c r="K42" s="30"/>
    </row>
    <row r="43" spans="1:11" x14ac:dyDescent="0.25">
      <c r="A43" s="58" t="s">
        <v>118</v>
      </c>
      <c r="B43" s="38">
        <v>198.39236345249086</v>
      </c>
      <c r="C43" s="38">
        <v>108.28646524870658</v>
      </c>
      <c r="D43" s="38">
        <v>5260.3322656184955</v>
      </c>
      <c r="E43" s="38">
        <v>1142.6531874775671</v>
      </c>
      <c r="F43" s="38">
        <v>305.03541534308977</v>
      </c>
      <c r="G43" s="38">
        <v>1617.1036587958558</v>
      </c>
      <c r="H43" s="38">
        <v>8631.8033559362066</v>
      </c>
      <c r="I43" s="38"/>
      <c r="J43" s="33">
        <v>5295</v>
      </c>
      <c r="K43" s="34">
        <v>106148</v>
      </c>
    </row>
    <row r="44" spans="1:11" x14ac:dyDescent="0.25">
      <c r="A44" s="60"/>
      <c r="B44" s="24"/>
      <c r="C44" s="24"/>
      <c r="D44" s="24"/>
      <c r="E44" s="24"/>
      <c r="F44" s="24"/>
      <c r="G44" s="24"/>
      <c r="J44" s="29"/>
      <c r="K44" s="30"/>
    </row>
    <row r="45" spans="1:11" x14ac:dyDescent="0.25">
      <c r="A45" s="25"/>
      <c r="B45" s="24"/>
      <c r="C45" s="24"/>
      <c r="D45" s="24"/>
      <c r="E45" s="24"/>
      <c r="F45" s="24"/>
      <c r="G45" s="24"/>
      <c r="J45" s="29"/>
      <c r="K45" s="30"/>
    </row>
    <row r="46" spans="1:11" x14ac:dyDescent="0.25">
      <c r="A46" s="23" t="s">
        <v>121</v>
      </c>
      <c r="B46" s="24"/>
      <c r="C46" s="24"/>
      <c r="D46" s="24"/>
      <c r="E46" s="24"/>
      <c r="F46" s="24"/>
      <c r="G46" s="24"/>
      <c r="J46" s="29"/>
      <c r="K46" s="30"/>
    </row>
    <row r="47" spans="1:11" x14ac:dyDescent="0.25">
      <c r="A47" s="25"/>
      <c r="B47" s="24"/>
      <c r="C47" s="24"/>
      <c r="D47" s="24"/>
      <c r="E47" s="24"/>
      <c r="F47" s="24"/>
      <c r="G47" s="24"/>
      <c r="J47" s="29"/>
      <c r="K47" s="30"/>
    </row>
    <row r="48" spans="1:11" x14ac:dyDescent="0.25">
      <c r="A48" s="57" t="s">
        <v>116</v>
      </c>
      <c r="B48" s="24">
        <v>187.22453914722436</v>
      </c>
      <c r="C48" s="24">
        <v>97.86699014632498</v>
      </c>
      <c r="D48" s="24">
        <v>3837.8106289887583</v>
      </c>
      <c r="E48" s="24">
        <v>637.75460980194111</v>
      </c>
      <c r="F48" s="24">
        <v>391.132458654804</v>
      </c>
      <c r="G48" s="24">
        <v>868.59285413420241</v>
      </c>
      <c r="H48" s="38">
        <v>6020.3820808732562</v>
      </c>
      <c r="J48" s="29">
        <v>1193</v>
      </c>
      <c r="K48" s="30">
        <v>22608</v>
      </c>
    </row>
    <row r="49" spans="1:11" x14ac:dyDescent="0.25">
      <c r="A49" s="57">
        <v>2</v>
      </c>
      <c r="B49" s="24">
        <v>187.77575455889016</v>
      </c>
      <c r="C49" s="24">
        <v>95.452205716777769</v>
      </c>
      <c r="D49" s="24">
        <v>6043.8827355185176</v>
      </c>
      <c r="E49" s="24">
        <v>809.39070417451558</v>
      </c>
      <c r="F49" s="24">
        <v>296.5773321465237</v>
      </c>
      <c r="G49" s="24">
        <v>1244.3395370561093</v>
      </c>
      <c r="H49" s="38">
        <v>8677.4182691713359</v>
      </c>
      <c r="J49" s="29">
        <v>1357</v>
      </c>
      <c r="K49" s="30">
        <v>28136</v>
      </c>
    </row>
    <row r="50" spans="1:11" x14ac:dyDescent="0.25">
      <c r="A50" s="57">
        <v>3</v>
      </c>
      <c r="B50" s="24">
        <v>158.7426193716357</v>
      </c>
      <c r="C50" s="24">
        <v>124.14244879596619</v>
      </c>
      <c r="D50" s="24">
        <v>7127.096814127196</v>
      </c>
      <c r="E50" s="24">
        <v>845.55825411826902</v>
      </c>
      <c r="F50" s="24">
        <v>138.56529218730594</v>
      </c>
      <c r="G50" s="24">
        <v>1574.1595571107787</v>
      </c>
      <c r="H50" s="38">
        <v>9968.2649857111519</v>
      </c>
      <c r="J50" s="29">
        <v>1333</v>
      </c>
      <c r="K50" s="30">
        <v>26955</v>
      </c>
    </row>
    <row r="51" spans="1:11" x14ac:dyDescent="0.25">
      <c r="A51" s="57">
        <v>4</v>
      </c>
      <c r="B51" s="24">
        <v>162.16111024958064</v>
      </c>
      <c r="C51" s="24">
        <v>151.88485587743975</v>
      </c>
      <c r="D51" s="24">
        <v>8281.7247110240787</v>
      </c>
      <c r="E51" s="24">
        <v>968.09950352055887</v>
      </c>
      <c r="F51" s="24">
        <v>133.035932828846</v>
      </c>
      <c r="G51" s="24">
        <v>1617.0482091272013</v>
      </c>
      <c r="H51" s="38">
        <v>11313.954322627706</v>
      </c>
      <c r="J51" s="29">
        <v>1396</v>
      </c>
      <c r="K51" s="30">
        <v>29467</v>
      </c>
    </row>
    <row r="52" spans="1:11" x14ac:dyDescent="0.25">
      <c r="A52" s="57" t="s">
        <v>117</v>
      </c>
      <c r="B52" s="24">
        <v>161.38288659866078</v>
      </c>
      <c r="C52" s="24">
        <v>137.87367298808064</v>
      </c>
      <c r="D52" s="24">
        <v>9993.1484472139109</v>
      </c>
      <c r="E52" s="24">
        <v>935.59197544606025</v>
      </c>
      <c r="F52" s="24">
        <v>67.683618484161727</v>
      </c>
      <c r="G52" s="24">
        <v>1987.9977379981249</v>
      </c>
      <c r="H52" s="38">
        <v>13283.678338729</v>
      </c>
      <c r="J52" s="29">
        <v>1525</v>
      </c>
      <c r="K52" s="30">
        <v>34878</v>
      </c>
    </row>
    <row r="53" spans="1:11" x14ac:dyDescent="0.25">
      <c r="A53" s="57"/>
      <c r="B53" s="24"/>
      <c r="C53" s="24"/>
      <c r="D53" s="24"/>
      <c r="E53" s="24"/>
      <c r="F53" s="24"/>
      <c r="G53" s="24"/>
      <c r="H53" s="38"/>
      <c r="J53" s="29"/>
      <c r="K53" s="30"/>
    </row>
    <row r="54" spans="1:11" x14ac:dyDescent="0.25">
      <c r="A54" s="58" t="s">
        <v>118</v>
      </c>
      <c r="B54" s="38">
        <v>171.30576311297619</v>
      </c>
      <c r="C54" s="38">
        <v>121.75903134271317</v>
      </c>
      <c r="D54" s="38">
        <v>7130.8929796229577</v>
      </c>
      <c r="E54" s="38">
        <v>843.14913826900863</v>
      </c>
      <c r="F54" s="38">
        <v>202.10210545103942</v>
      </c>
      <c r="G54" s="38">
        <v>1471.1376596035034</v>
      </c>
      <c r="H54" s="38">
        <v>9940.3466774021981</v>
      </c>
      <c r="I54" s="59"/>
      <c r="J54" s="33">
        <v>6804</v>
      </c>
      <c r="K54" s="34">
        <v>142044</v>
      </c>
    </row>
    <row r="55" spans="1:11" x14ac:dyDescent="0.25">
      <c r="A55" s="60"/>
      <c r="B55" s="24"/>
      <c r="C55" s="24"/>
      <c r="D55" s="24"/>
      <c r="E55" s="24"/>
      <c r="F55" s="24"/>
      <c r="G55" s="24"/>
      <c r="J55" s="29"/>
      <c r="K55" s="30"/>
    </row>
    <row r="56" spans="1:11" x14ac:dyDescent="0.25">
      <c r="A56" s="25"/>
      <c r="B56" s="24"/>
      <c r="C56" s="24"/>
      <c r="D56" s="24"/>
      <c r="E56" s="24"/>
      <c r="F56" s="24"/>
      <c r="G56" s="24"/>
      <c r="J56" s="29"/>
      <c r="K56" s="30"/>
    </row>
    <row r="57" spans="1:11" x14ac:dyDescent="0.25">
      <c r="A57" s="23" t="s">
        <v>122</v>
      </c>
      <c r="B57" s="24"/>
      <c r="C57" s="24"/>
      <c r="D57" s="24"/>
      <c r="E57" s="24"/>
      <c r="F57" s="24"/>
      <c r="G57" s="24"/>
      <c r="J57" s="29"/>
      <c r="K57" s="30"/>
    </row>
    <row r="58" spans="1:11" x14ac:dyDescent="0.25">
      <c r="A58" s="25"/>
      <c r="B58" s="24"/>
      <c r="C58" s="24"/>
      <c r="D58" s="24"/>
      <c r="E58" s="24"/>
      <c r="F58" s="24"/>
      <c r="G58" s="24"/>
      <c r="J58" s="29"/>
      <c r="K58" s="30"/>
    </row>
    <row r="59" spans="1:11" x14ac:dyDescent="0.25">
      <c r="A59" s="57" t="s">
        <v>116</v>
      </c>
      <c r="B59" s="24">
        <v>174.50700580914381</v>
      </c>
      <c r="C59" s="24">
        <v>87.226049621898085</v>
      </c>
      <c r="D59" s="24">
        <v>3705.4821196320731</v>
      </c>
      <c r="E59" s="24">
        <v>806.53934774690208</v>
      </c>
      <c r="F59" s="24">
        <v>402.02217436355443</v>
      </c>
      <c r="G59" s="24">
        <v>675.41648064969036</v>
      </c>
      <c r="H59" s="38">
        <v>5851.193177823262</v>
      </c>
      <c r="J59" s="29">
        <v>1047</v>
      </c>
      <c r="K59" s="30">
        <v>19922</v>
      </c>
    </row>
    <row r="60" spans="1:11" x14ac:dyDescent="0.25">
      <c r="A60" s="57">
        <v>2</v>
      </c>
      <c r="B60" s="24">
        <v>189.8499146720105</v>
      </c>
      <c r="C60" s="24">
        <v>105.78879876557113</v>
      </c>
      <c r="D60" s="24">
        <v>6115.0324157299965</v>
      </c>
      <c r="E60" s="24">
        <v>758.93198161310715</v>
      </c>
      <c r="F60" s="24">
        <v>225.38374251695174</v>
      </c>
      <c r="G60" s="24">
        <v>1557.7426270737394</v>
      </c>
      <c r="H60" s="38">
        <v>8952.7294803713758</v>
      </c>
      <c r="J60" s="29">
        <v>1118</v>
      </c>
      <c r="K60" s="30">
        <v>23053</v>
      </c>
    </row>
    <row r="61" spans="1:11" x14ac:dyDescent="0.25">
      <c r="A61" s="57">
        <v>3</v>
      </c>
      <c r="B61" s="24">
        <v>160.70322725831457</v>
      </c>
      <c r="C61" s="24">
        <v>93.299975392184294</v>
      </c>
      <c r="D61" s="24">
        <v>7844.2976181316626</v>
      </c>
      <c r="E61" s="24">
        <v>731.43890715997202</v>
      </c>
      <c r="F61" s="24">
        <v>122.07491933274054</v>
      </c>
      <c r="G61" s="24">
        <v>1105.1429268035893</v>
      </c>
      <c r="H61" s="38">
        <v>10056.957574078464</v>
      </c>
      <c r="J61" s="29">
        <v>1292</v>
      </c>
      <c r="K61" s="30">
        <v>26960</v>
      </c>
    </row>
    <row r="62" spans="1:11" x14ac:dyDescent="0.25">
      <c r="A62" s="57">
        <v>4</v>
      </c>
      <c r="B62" s="24">
        <v>155.79043797319162</v>
      </c>
      <c r="C62" s="24">
        <v>115.6503638673032</v>
      </c>
      <c r="D62" s="24">
        <v>9235.2162473550616</v>
      </c>
      <c r="E62" s="24">
        <v>859.91255357012039</v>
      </c>
      <c r="F62" s="24">
        <v>94.857867159088912</v>
      </c>
      <c r="G62" s="24">
        <v>1475.2889849602227</v>
      </c>
      <c r="H62" s="38">
        <v>11936.716454884991</v>
      </c>
      <c r="J62" s="29">
        <v>1366</v>
      </c>
      <c r="K62" s="30">
        <v>30327</v>
      </c>
    </row>
    <row r="63" spans="1:11" x14ac:dyDescent="0.25">
      <c r="A63" s="57" t="s">
        <v>117</v>
      </c>
      <c r="B63" s="24">
        <v>158.34438191782377</v>
      </c>
      <c r="C63" s="24">
        <v>133.18638074536611</v>
      </c>
      <c r="D63" s="24">
        <v>10658.104560812582</v>
      </c>
      <c r="E63" s="24">
        <v>940.22665514278174</v>
      </c>
      <c r="F63" s="24">
        <v>59.775028396881829</v>
      </c>
      <c r="G63" s="24">
        <v>2098.2882302294797</v>
      </c>
      <c r="H63" s="38">
        <v>14047.925237244915</v>
      </c>
      <c r="J63" s="29">
        <v>1641</v>
      </c>
      <c r="K63" s="30">
        <v>38857</v>
      </c>
    </row>
    <row r="64" spans="1:11" x14ac:dyDescent="0.25">
      <c r="A64" s="57"/>
      <c r="B64" s="24"/>
      <c r="C64" s="24"/>
      <c r="D64" s="24"/>
      <c r="E64" s="24"/>
      <c r="F64" s="24"/>
      <c r="G64" s="24"/>
      <c r="H64" s="38"/>
      <c r="J64" s="29"/>
      <c r="K64" s="30"/>
    </row>
    <row r="65" spans="1:11" x14ac:dyDescent="0.25">
      <c r="A65" s="58" t="s">
        <v>118</v>
      </c>
      <c r="B65" s="38">
        <v>166.62925775857749</v>
      </c>
      <c r="C65" s="38">
        <v>108.92023899089519</v>
      </c>
      <c r="D65" s="38">
        <v>7817.6864340113207</v>
      </c>
      <c r="E65" s="38">
        <v>826.81172255855813</v>
      </c>
      <c r="F65" s="38">
        <v>166.69262547338539</v>
      </c>
      <c r="G65" s="38">
        <v>1433.8517860969691</v>
      </c>
      <c r="H65" s="38">
        <v>10520.592064889706</v>
      </c>
      <c r="I65" s="59"/>
      <c r="J65" s="33">
        <v>6464</v>
      </c>
      <c r="K65" s="34">
        <v>139119</v>
      </c>
    </row>
    <row r="66" spans="1:11" x14ac:dyDescent="0.25">
      <c r="A66" s="60"/>
      <c r="B66" s="24"/>
      <c r="C66" s="24"/>
      <c r="D66" s="24"/>
      <c r="E66" s="24"/>
      <c r="F66" s="24"/>
      <c r="G66" s="24"/>
      <c r="J66" s="29"/>
      <c r="K66" s="30"/>
    </row>
    <row r="67" spans="1:11" x14ac:dyDescent="0.25">
      <c r="A67" s="25"/>
      <c r="B67" s="24"/>
      <c r="C67" s="24"/>
      <c r="D67" s="24"/>
      <c r="E67" s="24"/>
      <c r="F67" s="24"/>
      <c r="G67" s="24"/>
      <c r="J67" s="29"/>
      <c r="K67" s="30"/>
    </row>
    <row r="68" spans="1:11" x14ac:dyDescent="0.25">
      <c r="A68" s="23" t="s">
        <v>123</v>
      </c>
      <c r="B68" s="24"/>
      <c r="C68" s="24"/>
      <c r="D68" s="24"/>
      <c r="E68" s="24"/>
      <c r="F68" s="24"/>
      <c r="G68" s="24"/>
      <c r="J68" s="29"/>
      <c r="K68" s="30"/>
    </row>
    <row r="69" spans="1:11" x14ac:dyDescent="0.25">
      <c r="A69" s="25"/>
      <c r="B69" s="24"/>
      <c r="C69" s="24"/>
      <c r="D69" s="24"/>
      <c r="E69" s="24"/>
      <c r="F69" s="24"/>
      <c r="G69" s="24"/>
      <c r="J69" s="29"/>
      <c r="K69" s="30"/>
    </row>
    <row r="70" spans="1:11" x14ac:dyDescent="0.25">
      <c r="A70" s="57" t="s">
        <v>116</v>
      </c>
      <c r="B70" s="24">
        <v>161.603673359862</v>
      </c>
      <c r="C70" s="24">
        <v>57.833562277317633</v>
      </c>
      <c r="D70" s="24">
        <v>3701.8931591670853</v>
      </c>
      <c r="E70" s="24">
        <v>542.46526815623463</v>
      </c>
      <c r="F70" s="24">
        <v>423.60907731481666</v>
      </c>
      <c r="G70" s="24">
        <v>527.36252484170302</v>
      </c>
      <c r="H70" s="38">
        <v>5414.7672651170196</v>
      </c>
      <c r="J70" s="29">
        <v>919</v>
      </c>
      <c r="K70" s="30">
        <v>16321</v>
      </c>
    </row>
    <row r="71" spans="1:11" x14ac:dyDescent="0.25">
      <c r="A71" s="57">
        <v>2</v>
      </c>
      <c r="B71" s="24">
        <v>176.50315275281665</v>
      </c>
      <c r="C71" s="24">
        <v>75.272564193642978</v>
      </c>
      <c r="D71" s="24">
        <v>5407.45004729231</v>
      </c>
      <c r="E71" s="24">
        <v>606.35031878337804</v>
      </c>
      <c r="F71" s="24">
        <v>220.9798660192202</v>
      </c>
      <c r="G71" s="24">
        <v>1009.7490027301844</v>
      </c>
      <c r="H71" s="38">
        <v>7496.3049517715526</v>
      </c>
      <c r="J71" s="29">
        <v>1075</v>
      </c>
      <c r="K71" s="30">
        <v>21473</v>
      </c>
    </row>
    <row r="72" spans="1:11" x14ac:dyDescent="0.25">
      <c r="A72" s="57">
        <v>3</v>
      </c>
      <c r="B72" s="24">
        <v>175.07518142526334</v>
      </c>
      <c r="C72" s="24">
        <v>72.369005399259592</v>
      </c>
      <c r="D72" s="24">
        <v>6722.5286585614294</v>
      </c>
      <c r="E72" s="24">
        <v>835.14546913318543</v>
      </c>
      <c r="F72" s="24">
        <v>144.18496986979713</v>
      </c>
      <c r="G72" s="24">
        <v>891.27015879676537</v>
      </c>
      <c r="H72" s="38">
        <v>8840.5734431856999</v>
      </c>
      <c r="J72" s="29">
        <v>1242</v>
      </c>
      <c r="K72" s="30">
        <v>25608</v>
      </c>
    </row>
    <row r="73" spans="1:11" x14ac:dyDescent="0.25">
      <c r="A73" s="57">
        <v>4</v>
      </c>
      <c r="B73" s="24">
        <v>167.80183575273642</v>
      </c>
      <c r="C73" s="24">
        <v>75.676745990789811</v>
      </c>
      <c r="D73" s="24">
        <v>8194.3684664007633</v>
      </c>
      <c r="E73" s="24">
        <v>785.85709239240225</v>
      </c>
      <c r="F73" s="24">
        <v>156.67466467939599</v>
      </c>
      <c r="G73" s="24">
        <v>1139.5538407669869</v>
      </c>
      <c r="H73" s="38">
        <v>10519.932645983074</v>
      </c>
      <c r="J73" s="29">
        <v>1419</v>
      </c>
      <c r="K73" s="30">
        <v>29978</v>
      </c>
    </row>
    <row r="74" spans="1:11" x14ac:dyDescent="0.25">
      <c r="A74" s="57" t="s">
        <v>117</v>
      </c>
      <c r="B74" s="24">
        <v>185.34185979845296</v>
      </c>
      <c r="C74" s="24">
        <v>76.930376132650593</v>
      </c>
      <c r="D74" s="24">
        <v>9325.7720473785957</v>
      </c>
      <c r="E74" s="24">
        <v>868.32300878138346</v>
      </c>
      <c r="F74" s="24">
        <v>114.21318909169594</v>
      </c>
      <c r="G74" s="24">
        <v>1251.0063874609357</v>
      </c>
      <c r="H74" s="38">
        <v>11821.586868643712</v>
      </c>
      <c r="J74" s="29">
        <v>1540</v>
      </c>
      <c r="K74" s="30">
        <v>34822</v>
      </c>
    </row>
    <row r="75" spans="1:11" x14ac:dyDescent="0.25">
      <c r="A75" s="57"/>
      <c r="B75" s="24"/>
      <c r="C75" s="24"/>
      <c r="D75" s="24"/>
      <c r="E75" s="24"/>
      <c r="F75" s="24"/>
      <c r="G75" s="24"/>
      <c r="H75" s="38"/>
      <c r="J75" s="29"/>
      <c r="K75" s="30"/>
    </row>
    <row r="76" spans="1:11" x14ac:dyDescent="0.25">
      <c r="A76" s="58" t="s">
        <v>118</v>
      </c>
      <c r="B76" s="38">
        <v>174.11016206056922</v>
      </c>
      <c r="C76" s="38">
        <v>72.445192850278445</v>
      </c>
      <c r="D76" s="38">
        <v>6968.6876359234539</v>
      </c>
      <c r="E76" s="38">
        <v>745.07688004792044</v>
      </c>
      <c r="F76" s="38">
        <v>197.44438184908239</v>
      </c>
      <c r="G76" s="38">
        <v>997.70324192725093</v>
      </c>
      <c r="H76" s="38">
        <v>9155.4674946585546</v>
      </c>
      <c r="I76" s="59"/>
      <c r="J76" s="33">
        <v>6195</v>
      </c>
      <c r="K76" s="34">
        <v>128202</v>
      </c>
    </row>
    <row r="77" spans="1:11" x14ac:dyDescent="0.25">
      <c r="A77" s="60"/>
      <c r="B77" s="24"/>
      <c r="C77" s="24"/>
      <c r="D77" s="24"/>
      <c r="E77" s="24"/>
      <c r="F77" s="24"/>
      <c r="G77" s="24"/>
      <c r="J77" s="29"/>
      <c r="K77" s="30"/>
    </row>
    <row r="78" spans="1:11" x14ac:dyDescent="0.25">
      <c r="A78" s="25"/>
      <c r="B78" s="24"/>
      <c r="C78" s="24"/>
      <c r="D78" s="24"/>
      <c r="E78" s="24"/>
      <c r="F78" s="24"/>
      <c r="G78" s="24"/>
      <c r="J78" s="29"/>
      <c r="K78" s="30"/>
    </row>
    <row r="79" spans="1:11" x14ac:dyDescent="0.25">
      <c r="A79" s="23" t="s">
        <v>124</v>
      </c>
      <c r="B79" s="24"/>
      <c r="C79" s="24"/>
      <c r="D79" s="24"/>
      <c r="E79" s="24"/>
      <c r="F79" s="24"/>
      <c r="G79" s="24"/>
      <c r="J79" s="29"/>
      <c r="K79" s="30"/>
    </row>
    <row r="80" spans="1:11" x14ac:dyDescent="0.25">
      <c r="A80" s="25"/>
      <c r="B80" s="24"/>
      <c r="C80" s="24"/>
      <c r="D80" s="24"/>
      <c r="E80" s="24"/>
      <c r="F80" s="24"/>
      <c r="G80" s="24"/>
      <c r="J80" s="29"/>
      <c r="K80" s="30"/>
    </row>
    <row r="81" spans="1:11" x14ac:dyDescent="0.25">
      <c r="A81" s="57" t="s">
        <v>116</v>
      </c>
      <c r="B81" s="24">
        <v>229.36536819868144</v>
      </c>
      <c r="C81" s="24">
        <v>31.39542146950172</v>
      </c>
      <c r="D81" s="24">
        <v>2726.6372646841073</v>
      </c>
      <c r="E81" s="24">
        <v>457.09024567700357</v>
      </c>
      <c r="F81" s="24">
        <v>512.90642931114792</v>
      </c>
      <c r="G81" s="24">
        <v>636.87621459009824</v>
      </c>
      <c r="H81" s="38">
        <v>4594.2709439305399</v>
      </c>
      <c r="J81" s="29">
        <v>658</v>
      </c>
      <c r="K81" s="30">
        <v>11945</v>
      </c>
    </row>
    <row r="82" spans="1:11" x14ac:dyDescent="0.25">
      <c r="A82" s="57">
        <v>2</v>
      </c>
      <c r="B82" s="24">
        <v>172.81543356345446</v>
      </c>
      <c r="C82" s="24">
        <v>35.468366995219824</v>
      </c>
      <c r="D82" s="24">
        <v>3788.0045457815463</v>
      </c>
      <c r="E82" s="24">
        <v>680.07090687383277</v>
      </c>
      <c r="F82" s="24">
        <v>366.39485954819764</v>
      </c>
      <c r="G82" s="24">
        <v>820.52708398571485</v>
      </c>
      <c r="H82" s="38">
        <v>5863.2811967479656</v>
      </c>
      <c r="J82" s="29">
        <v>848</v>
      </c>
      <c r="K82" s="30">
        <v>15487</v>
      </c>
    </row>
    <row r="83" spans="1:11" x14ac:dyDescent="0.25">
      <c r="A83" s="57">
        <v>3</v>
      </c>
      <c r="B83" s="24">
        <v>148.39871096418946</v>
      </c>
      <c r="C83" s="24">
        <v>33.42651760880635</v>
      </c>
      <c r="D83" s="24">
        <v>5107.2170457213188</v>
      </c>
      <c r="E83" s="24">
        <v>787.23835993558828</v>
      </c>
      <c r="F83" s="24">
        <v>277.81734015450269</v>
      </c>
      <c r="G83" s="24">
        <v>573.88975029918743</v>
      </c>
      <c r="H83" s="38">
        <v>6927.9877246835931</v>
      </c>
      <c r="J83" s="29">
        <v>1001</v>
      </c>
      <c r="K83" s="30">
        <v>19038</v>
      </c>
    </row>
    <row r="84" spans="1:11" x14ac:dyDescent="0.25">
      <c r="A84" s="57">
        <v>4</v>
      </c>
      <c r="B84" s="24">
        <v>172.43552066429001</v>
      </c>
      <c r="C84" s="24">
        <v>40.774905727690566</v>
      </c>
      <c r="D84" s="24">
        <v>5359.836207341089</v>
      </c>
      <c r="E84" s="24">
        <v>815.28179111248789</v>
      </c>
      <c r="F84" s="24">
        <v>188.07558651219918</v>
      </c>
      <c r="G84" s="24">
        <v>721.6304943917437</v>
      </c>
      <c r="H84" s="38">
        <v>7298.0345057495006</v>
      </c>
      <c r="J84" s="29">
        <v>1108</v>
      </c>
      <c r="K84" s="30">
        <v>21498</v>
      </c>
    </row>
    <row r="85" spans="1:11" x14ac:dyDescent="0.25">
      <c r="A85" s="57" t="s">
        <v>117</v>
      </c>
      <c r="B85" s="24">
        <v>166.47321491518161</v>
      </c>
      <c r="C85" s="24">
        <v>61.838087990565271</v>
      </c>
      <c r="D85" s="24">
        <v>6252.6573210462866</v>
      </c>
      <c r="E85" s="24">
        <v>858.64103834464038</v>
      </c>
      <c r="F85" s="24">
        <v>193.16822068227759</v>
      </c>
      <c r="G85" s="24">
        <v>658.30216575042209</v>
      </c>
      <c r="H85" s="38">
        <v>8191.0800487293736</v>
      </c>
      <c r="J85" s="29">
        <v>1173</v>
      </c>
      <c r="K85" s="30">
        <v>24303</v>
      </c>
    </row>
    <row r="86" spans="1:11" x14ac:dyDescent="0.25">
      <c r="A86" s="57"/>
      <c r="B86" s="24"/>
      <c r="C86" s="24"/>
      <c r="D86" s="24"/>
      <c r="E86" s="24"/>
      <c r="F86" s="24"/>
      <c r="G86" s="24"/>
      <c r="H86" s="38"/>
      <c r="J86" s="29"/>
      <c r="K86" s="30"/>
    </row>
    <row r="87" spans="1:11" x14ac:dyDescent="0.25">
      <c r="A87" s="58" t="s">
        <v>118</v>
      </c>
      <c r="B87" s="38">
        <v>174.61768213928539</v>
      </c>
      <c r="C87" s="38">
        <v>41.857963938434999</v>
      </c>
      <c r="D87" s="38">
        <v>4838.2966423682565</v>
      </c>
      <c r="E87" s="38">
        <v>741.62206168579007</v>
      </c>
      <c r="F87" s="38">
        <v>288.81723685028084</v>
      </c>
      <c r="G87" s="38">
        <v>681.71494458471011</v>
      </c>
      <c r="H87" s="38">
        <v>6766.9265315667581</v>
      </c>
      <c r="I87" s="59"/>
      <c r="J87" s="33">
        <v>4788</v>
      </c>
      <c r="K87" s="34">
        <v>92271</v>
      </c>
    </row>
    <row r="88" spans="1:11" x14ac:dyDescent="0.25">
      <c r="A88" s="60"/>
      <c r="B88" s="24"/>
      <c r="C88" s="24"/>
      <c r="D88" s="24"/>
      <c r="E88" s="24"/>
      <c r="F88" s="24"/>
      <c r="G88" s="24"/>
      <c r="J88" s="29"/>
      <c r="K88" s="30"/>
    </row>
    <row r="89" spans="1:11" x14ac:dyDescent="0.25">
      <c r="A89" s="25"/>
      <c r="B89" s="24"/>
      <c r="C89" s="24"/>
      <c r="D89" s="24"/>
      <c r="E89" s="24"/>
      <c r="F89" s="24"/>
      <c r="G89" s="24"/>
      <c r="J89" s="29"/>
      <c r="K89" s="30"/>
    </row>
    <row r="90" spans="1:11" x14ac:dyDescent="0.25">
      <c r="A90" s="23" t="s">
        <v>125</v>
      </c>
      <c r="B90" s="24"/>
      <c r="C90" s="24"/>
      <c r="D90" s="24"/>
      <c r="E90" s="24"/>
      <c r="F90" s="24"/>
      <c r="G90" s="24"/>
      <c r="J90" s="29"/>
      <c r="K90" s="30"/>
    </row>
    <row r="91" spans="1:11" x14ac:dyDescent="0.25">
      <c r="A91" s="25"/>
      <c r="B91" s="24"/>
      <c r="C91" s="24"/>
      <c r="D91" s="24"/>
      <c r="E91" s="24"/>
      <c r="F91" s="24"/>
      <c r="G91" s="24"/>
      <c r="J91" s="29"/>
      <c r="K91" s="30"/>
    </row>
    <row r="92" spans="1:11" x14ac:dyDescent="0.25">
      <c r="A92" s="57" t="s">
        <v>116</v>
      </c>
      <c r="B92" s="24">
        <v>126.42780149903761</v>
      </c>
      <c r="C92" s="24">
        <v>16.055844371768412</v>
      </c>
      <c r="D92" s="24">
        <v>1332.4604175394554</v>
      </c>
      <c r="E92" s="24">
        <v>393.31014762955351</v>
      </c>
      <c r="F92" s="24">
        <v>439.73342268661378</v>
      </c>
      <c r="G92" s="24">
        <v>302.29602587832159</v>
      </c>
      <c r="H92" s="38">
        <v>2610.28365960475</v>
      </c>
      <c r="J92" s="29">
        <v>467</v>
      </c>
      <c r="K92" s="30">
        <v>6312</v>
      </c>
    </row>
    <row r="93" spans="1:11" x14ac:dyDescent="0.25">
      <c r="A93" s="57">
        <v>2</v>
      </c>
      <c r="B93" s="24">
        <v>124.06328089997416</v>
      </c>
      <c r="C93" s="24">
        <v>17.859142391821344</v>
      </c>
      <c r="D93" s="24">
        <v>1738.5274751159538</v>
      </c>
      <c r="E93" s="24">
        <v>458.1093792259469</v>
      </c>
      <c r="F93" s="24">
        <v>379.66995914820137</v>
      </c>
      <c r="G93" s="24">
        <v>311.81068803474511</v>
      </c>
      <c r="H93" s="38">
        <v>3030.0399248166427</v>
      </c>
      <c r="J93" s="29">
        <v>598</v>
      </c>
      <c r="K93" s="30">
        <v>7976</v>
      </c>
    </row>
    <row r="94" spans="1:11" x14ac:dyDescent="0.25">
      <c r="A94" s="57">
        <v>3</v>
      </c>
      <c r="B94" s="24">
        <v>107.67637198029669</v>
      </c>
      <c r="C94" s="24">
        <v>8.1490816611187888</v>
      </c>
      <c r="D94" s="24">
        <v>2637.4523267650352</v>
      </c>
      <c r="E94" s="24">
        <v>712.98367342396989</v>
      </c>
      <c r="F94" s="24">
        <v>285.40124989357048</v>
      </c>
      <c r="G94" s="24">
        <v>413.79234015615486</v>
      </c>
      <c r="H94" s="38">
        <v>4165.4550438801461</v>
      </c>
      <c r="J94" s="29">
        <v>723</v>
      </c>
      <c r="K94" s="30">
        <v>10391</v>
      </c>
    </row>
    <row r="95" spans="1:11" x14ac:dyDescent="0.25">
      <c r="A95" s="57">
        <v>4</v>
      </c>
      <c r="B95" s="24">
        <v>105.7863128093678</v>
      </c>
      <c r="C95" s="24">
        <v>15.050874075029546</v>
      </c>
      <c r="D95" s="24">
        <v>2865.6204259755414</v>
      </c>
      <c r="E95" s="24">
        <v>796.84857364762729</v>
      </c>
      <c r="F95" s="24">
        <v>213.05184578189872</v>
      </c>
      <c r="G95" s="24">
        <v>374.01560901972806</v>
      </c>
      <c r="H95" s="38">
        <v>4370.3736413091929</v>
      </c>
      <c r="J95" s="29">
        <v>782</v>
      </c>
      <c r="K95" s="30">
        <v>11638</v>
      </c>
    </row>
    <row r="96" spans="1:11" x14ac:dyDescent="0.25">
      <c r="A96" s="57" t="s">
        <v>117</v>
      </c>
      <c r="B96" s="24">
        <v>119.07291908611855</v>
      </c>
      <c r="C96" s="24">
        <v>20.051836058035892</v>
      </c>
      <c r="D96" s="24">
        <v>3245.5273347348739</v>
      </c>
      <c r="E96" s="24">
        <v>780.38584390694564</v>
      </c>
      <c r="F96" s="24">
        <v>176.34688573314602</v>
      </c>
      <c r="G96" s="24">
        <v>376.33360997063875</v>
      </c>
      <c r="H96" s="38">
        <v>4717.7184294897588</v>
      </c>
      <c r="J96" s="29">
        <v>852</v>
      </c>
      <c r="K96" s="30">
        <v>13421</v>
      </c>
    </row>
    <row r="97" spans="1:11" x14ac:dyDescent="0.25">
      <c r="A97" s="57"/>
      <c r="B97" s="24"/>
      <c r="C97" s="24"/>
      <c r="D97" s="24"/>
      <c r="E97" s="24"/>
      <c r="F97" s="24"/>
      <c r="G97" s="24"/>
      <c r="H97" s="38"/>
      <c r="J97" s="29"/>
      <c r="K97" s="30"/>
    </row>
    <row r="98" spans="1:11" x14ac:dyDescent="0.25">
      <c r="A98" s="58" t="s">
        <v>118</v>
      </c>
      <c r="B98" s="38">
        <v>115.64993522965663</v>
      </c>
      <c r="C98" s="38">
        <v>15.498123731130496</v>
      </c>
      <c r="D98" s="38">
        <v>2495.1221311385511</v>
      </c>
      <c r="E98" s="38">
        <v>657.98816494273501</v>
      </c>
      <c r="F98" s="38">
        <v>280.69377522628673</v>
      </c>
      <c r="G98" s="38">
        <v>361.65803133917592</v>
      </c>
      <c r="H98" s="38">
        <v>3926.6101616075357</v>
      </c>
      <c r="I98" s="59"/>
      <c r="J98" s="33">
        <v>3422</v>
      </c>
      <c r="K98" s="34">
        <v>49738</v>
      </c>
    </row>
    <row r="99" spans="1:11" x14ac:dyDescent="0.25">
      <c r="A99" s="60"/>
      <c r="B99" s="44"/>
      <c r="C99" s="44"/>
      <c r="D99" s="44"/>
      <c r="E99" s="44"/>
      <c r="F99" s="44"/>
      <c r="G99" s="44"/>
      <c r="J99" s="29"/>
      <c r="K99" s="30"/>
    </row>
    <row r="100" spans="1:11" x14ac:dyDescent="0.25">
      <c r="A100" s="25"/>
      <c r="B100" s="44"/>
      <c r="C100" s="44"/>
      <c r="D100" s="44"/>
      <c r="E100" s="44"/>
      <c r="F100" s="44"/>
      <c r="G100" s="44"/>
      <c r="J100" s="29"/>
      <c r="K100" s="30"/>
    </row>
    <row r="101" spans="1:11" x14ac:dyDescent="0.25">
      <c r="A101" s="23" t="s">
        <v>8</v>
      </c>
      <c r="B101" s="44"/>
      <c r="C101" s="44"/>
      <c r="D101" s="44"/>
      <c r="E101" s="44"/>
      <c r="F101" s="44"/>
      <c r="G101" s="44"/>
      <c r="J101" s="29"/>
      <c r="K101" s="30"/>
    </row>
    <row r="102" spans="1:11" x14ac:dyDescent="0.25">
      <c r="A102" s="25"/>
      <c r="B102" s="44"/>
      <c r="C102" s="44"/>
      <c r="D102" s="44"/>
      <c r="E102" s="44"/>
      <c r="F102" s="44"/>
      <c r="G102" s="44"/>
      <c r="J102" s="29"/>
      <c r="K102" s="30"/>
    </row>
    <row r="103" spans="1:11" x14ac:dyDescent="0.25">
      <c r="A103" s="57" t="s">
        <v>116</v>
      </c>
      <c r="B103" s="44">
        <v>206.91316419139056</v>
      </c>
      <c r="C103" s="44">
        <v>66.838499915381476</v>
      </c>
      <c r="D103" s="44">
        <v>2248.6990345390232</v>
      </c>
      <c r="E103" s="44">
        <v>944.23798459331044</v>
      </c>
      <c r="F103" s="44">
        <v>426.50647671695202</v>
      </c>
      <c r="G103" s="44">
        <v>746.04764513695886</v>
      </c>
      <c r="H103" s="28">
        <v>4639.2428050930166</v>
      </c>
      <c r="J103" s="29">
        <v>9077</v>
      </c>
      <c r="K103" s="30">
        <v>155411</v>
      </c>
    </row>
    <row r="104" spans="1:11" x14ac:dyDescent="0.25">
      <c r="A104" s="57">
        <v>2</v>
      </c>
      <c r="B104" s="44">
        <v>202.78960501512393</v>
      </c>
      <c r="C104" s="44">
        <v>68.848086738933048</v>
      </c>
      <c r="D104" s="44">
        <v>3625.7714162850793</v>
      </c>
      <c r="E104" s="44">
        <v>1261.3642685968505</v>
      </c>
      <c r="F104" s="44">
        <v>336.55263031776155</v>
      </c>
      <c r="G104" s="44">
        <v>1072.6162186004788</v>
      </c>
      <c r="H104" s="28">
        <v>6567.9422255542268</v>
      </c>
      <c r="J104" s="29">
        <v>9069</v>
      </c>
      <c r="K104" s="30">
        <v>167865</v>
      </c>
    </row>
    <row r="105" spans="1:11" x14ac:dyDescent="0.25">
      <c r="A105" s="57">
        <v>3</v>
      </c>
      <c r="B105" s="44">
        <v>182.00568319083982</v>
      </c>
      <c r="C105" s="44">
        <v>75.315559408880361</v>
      </c>
      <c r="D105" s="44">
        <v>4534.125654705661</v>
      </c>
      <c r="E105" s="44">
        <v>1479.0498382632845</v>
      </c>
      <c r="F105" s="44">
        <v>218.05937999596449</v>
      </c>
      <c r="G105" s="44">
        <v>1036.4364049457436</v>
      </c>
      <c r="H105" s="28">
        <v>7524.9925205103737</v>
      </c>
      <c r="J105" s="29">
        <v>9446</v>
      </c>
      <c r="K105" s="30">
        <v>178398</v>
      </c>
    </row>
    <row r="106" spans="1:11" x14ac:dyDescent="0.25">
      <c r="A106" s="57">
        <v>4</v>
      </c>
      <c r="B106" s="44">
        <v>167.61261430143392</v>
      </c>
      <c r="C106" s="44">
        <v>83.405254149618287</v>
      </c>
      <c r="D106" s="44">
        <v>5440.3735822225299</v>
      </c>
      <c r="E106" s="44">
        <v>1637.0843439779355</v>
      </c>
      <c r="F106" s="44">
        <v>184.75250330883389</v>
      </c>
      <c r="G106" s="44">
        <v>1134.6465247335445</v>
      </c>
      <c r="H106" s="28">
        <v>8647.8748226938951</v>
      </c>
      <c r="J106" s="29">
        <v>9718</v>
      </c>
      <c r="K106" s="30">
        <v>189849</v>
      </c>
    </row>
    <row r="107" spans="1:11" x14ac:dyDescent="0.25">
      <c r="A107" s="57" t="s">
        <v>117</v>
      </c>
      <c r="B107" s="44">
        <v>173.58265332948102</v>
      </c>
      <c r="C107" s="44">
        <v>82.676880500577695</v>
      </c>
      <c r="D107" s="44">
        <v>6312.3961905173737</v>
      </c>
      <c r="E107" s="44">
        <v>1873.6159263255504</v>
      </c>
      <c r="F107" s="44">
        <v>149.49462631130993</v>
      </c>
      <c r="G107" s="44">
        <v>1312.5987820320047</v>
      </c>
      <c r="H107" s="28">
        <v>9904.3650590162979</v>
      </c>
      <c r="J107" s="29">
        <v>10732</v>
      </c>
      <c r="K107" s="30">
        <v>223801</v>
      </c>
    </row>
    <row r="108" spans="1:11" x14ac:dyDescent="0.25">
      <c r="A108" s="57"/>
      <c r="B108" s="44"/>
      <c r="C108" s="44"/>
      <c r="D108" s="44"/>
      <c r="E108" s="44"/>
      <c r="F108" s="44"/>
      <c r="G108" s="44"/>
      <c r="H108" s="28"/>
      <c r="J108" s="29"/>
      <c r="K108" s="30"/>
    </row>
    <row r="109" spans="1:11" ht="15.75" thickBot="1" x14ac:dyDescent="0.3">
      <c r="A109" s="61" t="s">
        <v>118</v>
      </c>
      <c r="B109" s="62">
        <v>186.42214250624744</v>
      </c>
      <c r="C109" s="62">
        <v>75.512890081663258</v>
      </c>
      <c r="D109" s="62">
        <v>4457.654375979695</v>
      </c>
      <c r="E109" s="62">
        <v>1444.972768208251</v>
      </c>
      <c r="F109" s="62">
        <v>261.61969600695397</v>
      </c>
      <c r="G109" s="62">
        <v>1063.8495192711057</v>
      </c>
      <c r="H109" s="62">
        <v>7490.0313920539156</v>
      </c>
      <c r="I109" s="63"/>
      <c r="J109" s="42">
        <v>48042</v>
      </c>
      <c r="K109" s="43">
        <v>915324</v>
      </c>
    </row>
    <row r="110" spans="1:11" x14ac:dyDescent="0.25">
      <c r="A110" s="58"/>
      <c r="B110" s="44"/>
      <c r="C110" s="44"/>
      <c r="D110" s="44"/>
      <c r="E110" s="44"/>
      <c r="F110" s="44"/>
      <c r="G110" s="44"/>
      <c r="H110" s="44"/>
      <c r="K110" s="64"/>
    </row>
    <row r="111" spans="1:11" x14ac:dyDescent="0.25">
      <c r="A111" s="54" t="s">
        <v>101</v>
      </c>
      <c r="B111" s="4"/>
      <c r="C111" s="4"/>
      <c r="D111" s="4"/>
      <c r="E111" s="4"/>
      <c r="F111" s="4"/>
      <c r="G111" s="4"/>
    </row>
    <row r="112" spans="1:11" x14ac:dyDescent="0.25">
      <c r="A112" s="4"/>
      <c r="B112" s="4"/>
      <c r="C112" s="4"/>
      <c r="D112" s="4"/>
      <c r="E112" s="4"/>
      <c r="F112" s="4"/>
      <c r="G112" s="4"/>
    </row>
    <row r="113" spans="1:11" x14ac:dyDescent="0.25">
      <c r="A113" s="4" t="s">
        <v>102</v>
      </c>
      <c r="B113" s="4"/>
      <c r="C113" s="4"/>
      <c r="D113" s="4"/>
      <c r="E113" s="4"/>
      <c r="F113" s="4"/>
      <c r="K113" s="55" t="s">
        <v>103</v>
      </c>
    </row>
    <row r="114" spans="1:11" x14ac:dyDescent="0.25">
      <c r="A114" s="4" t="s">
        <v>104</v>
      </c>
      <c r="B114" s="4"/>
      <c r="C114" s="4"/>
      <c r="D114" s="4"/>
      <c r="E114" s="4"/>
      <c r="F114" s="4"/>
      <c r="G114" s="4"/>
    </row>
    <row r="121" spans="1:11" x14ac:dyDescent="0.25">
      <c r="J121" s="29"/>
    </row>
  </sheetData>
  <mergeCells count="2">
    <mergeCell ref="B10:H10"/>
    <mergeCell ref="J10:K10"/>
  </mergeCells>
  <hyperlinks>
    <hyperlink ref="A3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workbookViewId="0"/>
  </sheetViews>
  <sheetFormatPr defaultRowHeight="15" x14ac:dyDescent="0.25"/>
  <cols>
    <col min="1" max="1" width="20.7109375" style="5" customWidth="1"/>
    <col min="2" max="8" width="9.7109375" style="5" customWidth="1"/>
    <col min="9" max="9" width="1.7109375" style="5" customWidth="1"/>
    <col min="10" max="11" width="13.7109375" style="5" customWidth="1"/>
  </cols>
  <sheetData>
    <row r="2" spans="1:11" x14ac:dyDescent="0.25">
      <c r="A2" s="3" t="s">
        <v>69</v>
      </c>
      <c r="B2" s="4"/>
      <c r="C2" s="4"/>
      <c r="D2" s="4"/>
      <c r="E2" s="4"/>
      <c r="F2" s="4"/>
      <c r="G2" s="4"/>
    </row>
    <row r="3" spans="1:11" x14ac:dyDescent="0.25">
      <c r="A3" s="6" t="s">
        <v>70</v>
      </c>
      <c r="B3" s="7"/>
      <c r="C3" s="7"/>
      <c r="D3" s="7"/>
      <c r="E3" s="7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4"/>
      <c r="B5" s="4"/>
      <c r="C5" s="4"/>
      <c r="D5" s="4"/>
      <c r="E5" s="4"/>
      <c r="F5" s="4"/>
      <c r="G5" s="4"/>
    </row>
    <row r="6" spans="1:11" x14ac:dyDescent="0.25">
      <c r="A6" s="56" t="s">
        <v>108</v>
      </c>
      <c r="B6" s="4"/>
      <c r="C6" s="4"/>
      <c r="D6" s="4"/>
      <c r="E6" s="4"/>
      <c r="F6" s="4"/>
      <c r="G6" s="4"/>
    </row>
    <row r="7" spans="1:11" x14ac:dyDescent="0.25">
      <c r="A7" s="8" t="s">
        <v>126</v>
      </c>
      <c r="B7" s="9"/>
      <c r="C7" s="9"/>
      <c r="D7" s="9"/>
      <c r="E7" s="9"/>
      <c r="F7" s="9"/>
      <c r="G7" s="9"/>
    </row>
    <row r="8" spans="1:11" x14ac:dyDescent="0.25">
      <c r="A8" s="10"/>
      <c r="B8" s="9"/>
      <c r="C8" s="9"/>
      <c r="D8" s="9"/>
      <c r="E8" s="9"/>
      <c r="F8" s="9"/>
      <c r="G8" s="9"/>
    </row>
    <row r="9" spans="1:11" ht="15.75" thickBot="1" x14ac:dyDescent="0.3">
      <c r="A9" s="11"/>
      <c r="B9" s="11"/>
      <c r="C9" s="11"/>
      <c r="D9" s="11"/>
      <c r="E9" s="11"/>
      <c r="F9" s="11"/>
      <c r="G9" s="11"/>
      <c r="H9" s="12"/>
      <c r="I9" s="12"/>
      <c r="J9" s="12"/>
      <c r="K9" s="12"/>
    </row>
    <row r="10" spans="1:11" x14ac:dyDescent="0.25">
      <c r="A10" s="13"/>
      <c r="B10" s="269" t="s">
        <v>110</v>
      </c>
      <c r="C10" s="269"/>
      <c r="D10" s="269"/>
      <c r="E10" s="269"/>
      <c r="F10" s="269"/>
      <c r="G10" s="269"/>
      <c r="H10" s="269"/>
      <c r="I10" s="14"/>
      <c r="J10" s="270" t="s">
        <v>72</v>
      </c>
      <c r="K10" s="270"/>
    </row>
    <row r="11" spans="1:11" ht="23.25" x14ac:dyDescent="0.25">
      <c r="A11" s="15" t="s">
        <v>114</v>
      </c>
      <c r="B11" s="47" t="s">
        <v>5</v>
      </c>
      <c r="C11" s="47" t="s">
        <v>74</v>
      </c>
      <c r="D11" s="47" t="s">
        <v>75</v>
      </c>
      <c r="E11" s="47" t="s">
        <v>76</v>
      </c>
      <c r="F11" s="47" t="s">
        <v>77</v>
      </c>
      <c r="G11" s="47" t="s">
        <v>78</v>
      </c>
      <c r="H11" s="48" t="s">
        <v>79</v>
      </c>
      <c r="I11" s="49"/>
      <c r="J11" s="19" t="s">
        <v>80</v>
      </c>
      <c r="K11" s="19" t="s">
        <v>81</v>
      </c>
    </row>
    <row r="12" spans="1:11" x14ac:dyDescent="0.25">
      <c r="A12" s="20"/>
      <c r="B12" s="21"/>
      <c r="C12" s="21"/>
      <c r="D12" s="22"/>
      <c r="E12" s="22"/>
      <c r="F12" s="22"/>
      <c r="G12" s="22"/>
    </row>
    <row r="13" spans="1:11" x14ac:dyDescent="0.25">
      <c r="A13" s="23" t="s">
        <v>127</v>
      </c>
      <c r="B13" s="24"/>
      <c r="C13" s="24"/>
      <c r="D13" s="24"/>
      <c r="E13" s="24"/>
      <c r="F13" s="24"/>
      <c r="G13" s="24"/>
    </row>
    <row r="14" spans="1:11" x14ac:dyDescent="0.25">
      <c r="A14" s="25"/>
      <c r="B14" s="24"/>
      <c r="C14" s="24"/>
      <c r="D14" s="24"/>
      <c r="E14" s="24"/>
      <c r="F14" s="24"/>
      <c r="G14" s="24"/>
    </row>
    <row r="15" spans="1:11" x14ac:dyDescent="0.25">
      <c r="A15" s="57" t="s">
        <v>116</v>
      </c>
      <c r="B15" s="24">
        <v>240.35630408171178</v>
      </c>
      <c r="C15" s="24">
        <v>6.516690493144897</v>
      </c>
      <c r="D15" s="24">
        <v>0</v>
      </c>
      <c r="E15" s="24">
        <v>1571.9644433862807</v>
      </c>
      <c r="F15" s="24">
        <v>342.65062676282315</v>
      </c>
      <c r="G15" s="24">
        <v>234.66825639021243</v>
      </c>
      <c r="H15" s="38">
        <v>2396.1563211141729</v>
      </c>
      <c r="J15" s="29">
        <v>2458</v>
      </c>
      <c r="K15" s="30">
        <v>38066</v>
      </c>
    </row>
    <row r="16" spans="1:11" x14ac:dyDescent="0.25">
      <c r="A16" s="57">
        <v>2</v>
      </c>
      <c r="B16" s="24">
        <v>226.88249706640434</v>
      </c>
      <c r="C16" s="24">
        <v>12.74782632041132</v>
      </c>
      <c r="D16" s="24">
        <v>0</v>
      </c>
      <c r="E16" s="24">
        <v>2887.0405571257133</v>
      </c>
      <c r="F16" s="24">
        <v>297.09487265743337</v>
      </c>
      <c r="G16" s="24">
        <v>420.41940098694386</v>
      </c>
      <c r="H16" s="38">
        <v>3844.1851541569063</v>
      </c>
      <c r="J16" s="29">
        <v>2015</v>
      </c>
      <c r="K16" s="30">
        <v>34532</v>
      </c>
    </row>
    <row r="17" spans="1:11" x14ac:dyDescent="0.25">
      <c r="A17" s="57">
        <v>3</v>
      </c>
      <c r="B17" s="24">
        <v>204.40502239816291</v>
      </c>
      <c r="C17" s="24">
        <v>8.4244365507598165</v>
      </c>
      <c r="D17" s="24">
        <v>0.15357177546594022</v>
      </c>
      <c r="E17" s="24">
        <v>3881.3869120175991</v>
      </c>
      <c r="F17" s="24">
        <v>240.46335992757619</v>
      </c>
      <c r="G17" s="24">
        <v>483.4234130043987</v>
      </c>
      <c r="H17" s="38">
        <v>4818.2567156739624</v>
      </c>
      <c r="J17" s="29">
        <v>1818</v>
      </c>
      <c r="K17" s="30">
        <v>32571</v>
      </c>
    </row>
    <row r="18" spans="1:11" x14ac:dyDescent="0.25">
      <c r="A18" s="57">
        <v>4</v>
      </c>
      <c r="B18" s="24">
        <v>206.00942596827565</v>
      </c>
      <c r="C18" s="24">
        <v>12.588552546335182</v>
      </c>
      <c r="D18" s="24">
        <v>0.55443082379823716</v>
      </c>
      <c r="E18" s="24">
        <v>4092.6133616136381</v>
      </c>
      <c r="F18" s="24">
        <v>263.60288066012373</v>
      </c>
      <c r="G18" s="24">
        <v>497.49626644638255</v>
      </c>
      <c r="H18" s="38">
        <v>5072.8649180585535</v>
      </c>
      <c r="J18" s="29">
        <v>1872</v>
      </c>
      <c r="K18" s="30">
        <v>36193</v>
      </c>
    </row>
    <row r="19" spans="1:11" x14ac:dyDescent="0.25">
      <c r="A19" s="57" t="s">
        <v>117</v>
      </c>
      <c r="B19" s="24">
        <v>192.75884437418577</v>
      </c>
      <c r="C19" s="24">
        <v>17.564782622948186</v>
      </c>
      <c r="D19" s="24">
        <v>0.60652104432025622</v>
      </c>
      <c r="E19" s="24">
        <v>4974.6792726945241</v>
      </c>
      <c r="F19" s="24">
        <v>213.13095615140216</v>
      </c>
      <c r="G19" s="24">
        <v>495.74537817259835</v>
      </c>
      <c r="H19" s="38">
        <v>5894.4857550599781</v>
      </c>
      <c r="J19" s="29">
        <v>2231</v>
      </c>
      <c r="K19" s="30">
        <v>43673</v>
      </c>
    </row>
    <row r="20" spans="1:11" x14ac:dyDescent="0.25">
      <c r="A20" s="57"/>
      <c r="B20" s="24"/>
      <c r="C20" s="24"/>
      <c r="D20" s="24"/>
      <c r="E20" s="24"/>
      <c r="F20" s="24"/>
      <c r="G20" s="24"/>
      <c r="H20" s="38"/>
      <c r="J20" s="29"/>
      <c r="K20" s="30"/>
    </row>
    <row r="21" spans="1:11" x14ac:dyDescent="0.25">
      <c r="A21" s="58" t="s">
        <v>118</v>
      </c>
      <c r="B21" s="38">
        <v>215.27116795053402</v>
      </c>
      <c r="C21" s="38">
        <v>11.48531290675707</v>
      </c>
      <c r="D21" s="38">
        <v>0.25308451516711805</v>
      </c>
      <c r="E21" s="38">
        <v>3400.5694571003978</v>
      </c>
      <c r="F21" s="38">
        <v>274.43057353411723</v>
      </c>
      <c r="G21" s="38">
        <v>416.59376021878666</v>
      </c>
      <c r="H21" s="38">
        <v>4318.6033562257599</v>
      </c>
      <c r="I21" s="59"/>
      <c r="J21" s="33">
        <v>10394</v>
      </c>
      <c r="K21" s="34">
        <v>185035</v>
      </c>
    </row>
    <row r="22" spans="1:11" x14ac:dyDescent="0.25">
      <c r="A22" s="60"/>
      <c r="B22" s="24"/>
      <c r="C22" s="24"/>
      <c r="D22" s="24"/>
      <c r="E22" s="24"/>
      <c r="F22" s="24"/>
      <c r="G22" s="24"/>
      <c r="J22" s="29"/>
      <c r="K22" s="30"/>
    </row>
    <row r="23" spans="1:11" x14ac:dyDescent="0.25">
      <c r="A23" s="25"/>
      <c r="B23" s="24"/>
      <c r="C23" s="24"/>
      <c r="D23" s="24"/>
      <c r="E23" s="24"/>
      <c r="F23" s="24"/>
      <c r="G23" s="24"/>
      <c r="J23" s="29"/>
      <c r="K23" s="30"/>
    </row>
    <row r="24" spans="1:11" x14ac:dyDescent="0.25">
      <c r="A24" s="23" t="s">
        <v>119</v>
      </c>
      <c r="B24" s="24"/>
      <c r="C24" s="24"/>
      <c r="D24" s="24"/>
      <c r="E24" s="24"/>
      <c r="F24" s="24"/>
      <c r="G24" s="24"/>
      <c r="J24" s="29"/>
      <c r="K24" s="30"/>
    </row>
    <row r="25" spans="1:11" x14ac:dyDescent="0.25">
      <c r="A25" s="25"/>
      <c r="B25" s="24"/>
      <c r="C25" s="24"/>
      <c r="D25" s="24"/>
      <c r="E25" s="24"/>
      <c r="F25" s="24"/>
      <c r="G25" s="24"/>
      <c r="J25" s="29"/>
      <c r="K25" s="30"/>
    </row>
    <row r="26" spans="1:11" x14ac:dyDescent="0.25">
      <c r="A26" s="57" t="s">
        <v>116</v>
      </c>
      <c r="B26" s="24">
        <v>251.20372920653412</v>
      </c>
      <c r="C26" s="24">
        <v>17.682544927062462</v>
      </c>
      <c r="D26" s="24">
        <v>825.72568536293318</v>
      </c>
      <c r="E26" s="24">
        <v>1173.2937528950822</v>
      </c>
      <c r="F26" s="24">
        <v>752.30793929357878</v>
      </c>
      <c r="G26" s="24">
        <v>938.96277026961855</v>
      </c>
      <c r="H26" s="38">
        <v>3959.176421954809</v>
      </c>
      <c r="I26" s="24"/>
      <c r="J26" s="29">
        <v>1098</v>
      </c>
      <c r="K26" s="30">
        <v>19539</v>
      </c>
    </row>
    <row r="27" spans="1:11" x14ac:dyDescent="0.25">
      <c r="A27" s="57">
        <v>2</v>
      </c>
      <c r="B27" s="24">
        <v>252.49313182685802</v>
      </c>
      <c r="C27" s="24">
        <v>20.855487522048886</v>
      </c>
      <c r="D27" s="24">
        <v>1674.6814835259968</v>
      </c>
      <c r="E27" s="24">
        <v>1787.8071796750307</v>
      </c>
      <c r="F27" s="24">
        <v>697.0089795679055</v>
      </c>
      <c r="G27" s="24">
        <v>1209.0605089964602</v>
      </c>
      <c r="H27" s="38">
        <v>5641.9067711143007</v>
      </c>
      <c r="I27" s="24"/>
      <c r="J27" s="29">
        <v>963</v>
      </c>
      <c r="K27" s="30">
        <v>18924</v>
      </c>
    </row>
    <row r="28" spans="1:11" x14ac:dyDescent="0.25">
      <c r="A28" s="57">
        <v>3</v>
      </c>
      <c r="B28" s="24">
        <v>219.40619518382979</v>
      </c>
      <c r="C28" s="24">
        <v>12.668472160481379</v>
      </c>
      <c r="D28" s="24">
        <v>2228.603722079235</v>
      </c>
      <c r="E28" s="24">
        <v>2181.7347002555002</v>
      </c>
      <c r="F28" s="24">
        <v>465.73798728832776</v>
      </c>
      <c r="G28" s="24">
        <v>1318.4258021203473</v>
      </c>
      <c r="H28" s="38">
        <v>6426.576879087721</v>
      </c>
      <c r="I28" s="24"/>
      <c r="J28" s="29">
        <v>804</v>
      </c>
      <c r="K28" s="30">
        <v>15799</v>
      </c>
    </row>
    <row r="29" spans="1:11" x14ac:dyDescent="0.25">
      <c r="A29" s="57">
        <v>4</v>
      </c>
      <c r="B29" s="24">
        <v>194.42860485644516</v>
      </c>
      <c r="C29" s="24">
        <v>16.350463846406228</v>
      </c>
      <c r="D29" s="24">
        <v>3441.7584502522118</v>
      </c>
      <c r="E29" s="24">
        <v>2505.6339396183735</v>
      </c>
      <c r="F29" s="24">
        <v>499.76300966077616</v>
      </c>
      <c r="G29" s="24">
        <v>1410.1437177392904</v>
      </c>
      <c r="H29" s="38">
        <v>8068.0781859735034</v>
      </c>
      <c r="I29" s="24"/>
      <c r="J29" s="29">
        <v>752</v>
      </c>
      <c r="K29" s="30">
        <v>15692</v>
      </c>
    </row>
    <row r="30" spans="1:11" x14ac:dyDescent="0.25">
      <c r="A30" s="57" t="s">
        <v>117</v>
      </c>
      <c r="B30" s="24">
        <v>201.72856281640139</v>
      </c>
      <c r="C30" s="24">
        <v>20.843172060325848</v>
      </c>
      <c r="D30" s="24">
        <v>3428.8967145760153</v>
      </c>
      <c r="E30" s="24">
        <v>2858.9298604332375</v>
      </c>
      <c r="F30" s="24">
        <v>364.51458673756014</v>
      </c>
      <c r="G30" s="24">
        <v>1804.747885566517</v>
      </c>
      <c r="H30" s="38">
        <v>8679.6607821900579</v>
      </c>
      <c r="I30" s="24"/>
      <c r="J30" s="29">
        <v>736</v>
      </c>
      <c r="K30" s="30">
        <v>16198</v>
      </c>
    </row>
    <row r="31" spans="1:11" x14ac:dyDescent="0.25">
      <c r="A31" s="57"/>
      <c r="B31" s="24"/>
      <c r="C31" s="24"/>
      <c r="D31" s="24"/>
      <c r="E31" s="24"/>
      <c r="F31" s="24"/>
      <c r="G31" s="24"/>
      <c r="H31" s="38"/>
      <c r="I31" s="24"/>
      <c r="J31" s="29"/>
      <c r="K31" s="30"/>
    </row>
    <row r="32" spans="1:11" x14ac:dyDescent="0.25">
      <c r="A32" s="58" t="s">
        <v>118</v>
      </c>
      <c r="B32" s="24">
        <v>227.94377410592296</v>
      </c>
      <c r="C32" s="24">
        <v>17.760251617218053</v>
      </c>
      <c r="D32" s="24">
        <v>2144.4901859503434</v>
      </c>
      <c r="E32" s="24">
        <v>1998.9117123614787</v>
      </c>
      <c r="F32" s="24">
        <v>580.99167020450534</v>
      </c>
      <c r="G32" s="24">
        <v>1290.8028295372922</v>
      </c>
      <c r="H32" s="24">
        <v>6260.9004237767613</v>
      </c>
      <c r="I32" s="38"/>
      <c r="J32" s="33">
        <v>4353</v>
      </c>
      <c r="K32" s="34">
        <v>86152</v>
      </c>
    </row>
    <row r="33" spans="1:11" x14ac:dyDescent="0.25">
      <c r="A33" s="60"/>
      <c r="B33" s="24"/>
      <c r="C33" s="24"/>
      <c r="D33" s="24"/>
      <c r="E33" s="24"/>
      <c r="F33" s="24"/>
      <c r="G33" s="24"/>
      <c r="J33" s="29"/>
      <c r="K33" s="30"/>
    </row>
    <row r="34" spans="1:11" x14ac:dyDescent="0.25">
      <c r="A34" s="25"/>
      <c r="B34" s="24"/>
      <c r="C34" s="24"/>
      <c r="D34" s="24"/>
      <c r="E34" s="24"/>
      <c r="F34" s="24"/>
      <c r="G34" s="24"/>
      <c r="J34" s="29"/>
      <c r="K34" s="30"/>
    </row>
    <row r="35" spans="1:11" x14ac:dyDescent="0.25">
      <c r="A35" s="23" t="s">
        <v>120</v>
      </c>
      <c r="B35" s="24"/>
      <c r="C35" s="24"/>
      <c r="D35" s="24"/>
      <c r="E35" s="24"/>
      <c r="F35" s="24"/>
      <c r="G35" s="24"/>
      <c r="J35" s="29"/>
      <c r="K35" s="30"/>
    </row>
    <row r="36" spans="1:11" x14ac:dyDescent="0.25">
      <c r="A36" s="25"/>
      <c r="B36" s="24"/>
      <c r="C36" s="24"/>
      <c r="D36" s="24"/>
      <c r="E36" s="24"/>
      <c r="F36" s="24"/>
      <c r="G36" s="24"/>
      <c r="J36" s="29"/>
      <c r="K36" s="30"/>
    </row>
    <row r="37" spans="1:11" x14ac:dyDescent="0.25">
      <c r="A37" s="57" t="s">
        <v>116</v>
      </c>
      <c r="B37" s="24">
        <v>267.97132623208756</v>
      </c>
      <c r="C37" s="24">
        <v>37.201884243254561</v>
      </c>
      <c r="D37" s="24">
        <v>1795.1462536486083</v>
      </c>
      <c r="E37" s="24">
        <v>1347.1396321079019</v>
      </c>
      <c r="F37" s="24">
        <v>431.9296484641248</v>
      </c>
      <c r="G37" s="24">
        <v>871.56356652243858</v>
      </c>
      <c r="H37" s="38">
        <v>4750.9523112184161</v>
      </c>
      <c r="I37" s="24"/>
      <c r="J37" s="29">
        <v>1471</v>
      </c>
      <c r="K37" s="30">
        <v>31786</v>
      </c>
    </row>
    <row r="38" spans="1:11" x14ac:dyDescent="0.25">
      <c r="A38" s="57">
        <v>2</v>
      </c>
      <c r="B38" s="24">
        <v>247.66736613026069</v>
      </c>
      <c r="C38" s="24">
        <v>47.38991673527746</v>
      </c>
      <c r="D38" s="24">
        <v>2893.276237812358</v>
      </c>
      <c r="E38" s="24">
        <v>2018.1172227885461</v>
      </c>
      <c r="F38" s="24">
        <v>433.39686763356161</v>
      </c>
      <c r="G38" s="24">
        <v>1245.4807096143697</v>
      </c>
      <c r="H38" s="38">
        <v>6885.3283207143731</v>
      </c>
      <c r="I38" s="24"/>
      <c r="J38" s="29">
        <v>1290</v>
      </c>
      <c r="K38" s="30">
        <v>29188</v>
      </c>
    </row>
    <row r="39" spans="1:11" x14ac:dyDescent="0.25">
      <c r="A39" s="57">
        <v>3</v>
      </c>
      <c r="B39" s="24">
        <v>248.09816632223553</v>
      </c>
      <c r="C39" s="24">
        <v>25.934960766247922</v>
      </c>
      <c r="D39" s="24">
        <v>3925.8553055187754</v>
      </c>
      <c r="E39" s="24">
        <v>2162.1878149199638</v>
      </c>
      <c r="F39" s="24">
        <v>269.23268009590362</v>
      </c>
      <c r="G39" s="24">
        <v>1292.3025142265778</v>
      </c>
      <c r="H39" s="38">
        <v>7923.6114418497036</v>
      </c>
      <c r="I39" s="24"/>
      <c r="J39" s="29">
        <v>1235</v>
      </c>
      <c r="K39" s="30">
        <v>28252</v>
      </c>
    </row>
    <row r="40" spans="1:11" x14ac:dyDescent="0.25">
      <c r="A40" s="57">
        <v>4</v>
      </c>
      <c r="B40" s="24">
        <v>220.67956935376614</v>
      </c>
      <c r="C40" s="24">
        <v>28.545097898089185</v>
      </c>
      <c r="D40" s="24">
        <v>4335.4988844951404</v>
      </c>
      <c r="E40" s="24">
        <v>2359.2239436958757</v>
      </c>
      <c r="F40" s="24">
        <v>175.70112161553436</v>
      </c>
      <c r="G40" s="24">
        <v>1459.2859672375951</v>
      </c>
      <c r="H40" s="38">
        <v>8578.934584296001</v>
      </c>
      <c r="I40" s="24"/>
      <c r="J40" s="29">
        <v>1013</v>
      </c>
      <c r="K40" s="30">
        <v>24277</v>
      </c>
    </row>
    <row r="41" spans="1:11" x14ac:dyDescent="0.25">
      <c r="A41" s="57" t="s">
        <v>117</v>
      </c>
      <c r="B41" s="24">
        <v>182.25653434146031</v>
      </c>
      <c r="C41" s="24">
        <v>32.525766066697315</v>
      </c>
      <c r="D41" s="24">
        <v>5455.6755129563362</v>
      </c>
      <c r="E41" s="24">
        <v>2542.8878983015506</v>
      </c>
      <c r="F41" s="24">
        <v>166.50569218429609</v>
      </c>
      <c r="G41" s="24">
        <v>1249.0488174156842</v>
      </c>
      <c r="H41" s="38">
        <v>9628.9002212660253</v>
      </c>
      <c r="I41" s="24"/>
      <c r="J41" s="29">
        <v>1064</v>
      </c>
      <c r="K41" s="30">
        <v>25371</v>
      </c>
    </row>
    <row r="42" spans="1:11" x14ac:dyDescent="0.25">
      <c r="A42" s="57"/>
      <c r="B42" s="24"/>
      <c r="C42" s="24"/>
      <c r="D42" s="24"/>
      <c r="E42" s="24"/>
      <c r="F42" s="24"/>
      <c r="G42" s="24"/>
      <c r="H42" s="38"/>
      <c r="I42" s="24"/>
      <c r="J42" s="29"/>
      <c r="K42" s="30"/>
    </row>
    <row r="43" spans="1:11" x14ac:dyDescent="0.25">
      <c r="A43" s="58" t="s">
        <v>118</v>
      </c>
      <c r="B43" s="38">
        <v>237.13060695094066</v>
      </c>
      <c r="C43" s="38">
        <v>34.888776066067194</v>
      </c>
      <c r="D43" s="38">
        <v>3510.6175224688141</v>
      </c>
      <c r="E43" s="38">
        <v>2029.7758452111659</v>
      </c>
      <c r="F43" s="38">
        <v>311.61474034357718</v>
      </c>
      <c r="G43" s="38">
        <v>1199.9468192392203</v>
      </c>
      <c r="H43" s="38">
        <v>7323.9743102797856</v>
      </c>
      <c r="I43" s="38"/>
      <c r="J43" s="33">
        <v>6073</v>
      </c>
      <c r="K43" s="34">
        <v>138874</v>
      </c>
    </row>
    <row r="44" spans="1:11" x14ac:dyDescent="0.25">
      <c r="A44" s="60"/>
      <c r="B44" s="24"/>
      <c r="C44" s="24"/>
      <c r="D44" s="24"/>
      <c r="E44" s="24"/>
      <c r="F44" s="24"/>
      <c r="G44" s="24"/>
      <c r="J44" s="29"/>
      <c r="K44" s="30"/>
    </row>
    <row r="45" spans="1:11" x14ac:dyDescent="0.25">
      <c r="A45" s="25"/>
      <c r="B45" s="24"/>
      <c r="C45" s="24"/>
      <c r="D45" s="24"/>
      <c r="E45" s="24"/>
      <c r="F45" s="24"/>
      <c r="G45" s="24"/>
      <c r="J45" s="29"/>
      <c r="K45" s="30"/>
    </row>
    <row r="46" spans="1:11" x14ac:dyDescent="0.25">
      <c r="A46" s="23" t="s">
        <v>121</v>
      </c>
      <c r="B46" s="24"/>
      <c r="C46" s="24"/>
      <c r="D46" s="24"/>
      <c r="E46" s="24"/>
      <c r="F46" s="24"/>
      <c r="G46" s="24"/>
      <c r="J46" s="29"/>
      <c r="K46" s="30"/>
    </row>
    <row r="47" spans="1:11" x14ac:dyDescent="0.25">
      <c r="A47" s="25"/>
      <c r="B47" s="24"/>
      <c r="C47" s="24"/>
      <c r="D47" s="24"/>
      <c r="E47" s="24"/>
      <c r="F47" s="24"/>
      <c r="G47" s="24"/>
      <c r="J47" s="29"/>
      <c r="K47" s="30"/>
    </row>
    <row r="48" spans="1:11" x14ac:dyDescent="0.25">
      <c r="A48" s="57" t="s">
        <v>116</v>
      </c>
      <c r="B48" s="24">
        <v>224.55824992259437</v>
      </c>
      <c r="C48" s="24">
        <v>28.88166651763812</v>
      </c>
      <c r="D48" s="24">
        <v>1985.8506575001786</v>
      </c>
      <c r="E48" s="24">
        <v>1218.0280477182266</v>
      </c>
      <c r="F48" s="24">
        <v>455.22809011009599</v>
      </c>
      <c r="G48" s="24">
        <v>601.61596938378977</v>
      </c>
      <c r="H48" s="38">
        <v>4514.162681152523</v>
      </c>
      <c r="J48" s="29">
        <v>1431</v>
      </c>
      <c r="K48" s="30">
        <v>30209</v>
      </c>
    </row>
    <row r="49" spans="1:11" x14ac:dyDescent="0.25">
      <c r="A49" s="57">
        <v>2</v>
      </c>
      <c r="B49" s="24">
        <v>232.67140959325803</v>
      </c>
      <c r="C49" s="24">
        <v>25.583158531173662</v>
      </c>
      <c r="D49" s="24">
        <v>3337.8199329909312</v>
      </c>
      <c r="E49" s="24">
        <v>1755.6985276665034</v>
      </c>
      <c r="F49" s="24">
        <v>306.94290808148088</v>
      </c>
      <c r="G49" s="24">
        <v>993.38701882626594</v>
      </c>
      <c r="H49" s="38">
        <v>6652.1029556896137</v>
      </c>
      <c r="J49" s="29">
        <v>1406</v>
      </c>
      <c r="K49" s="30">
        <v>33962</v>
      </c>
    </row>
    <row r="50" spans="1:11" x14ac:dyDescent="0.25">
      <c r="A50" s="57">
        <v>3</v>
      </c>
      <c r="B50" s="24">
        <v>198.01775097611673</v>
      </c>
      <c r="C50" s="24">
        <v>29.464261953776706</v>
      </c>
      <c r="D50" s="24">
        <v>4979.4475225384522</v>
      </c>
      <c r="E50" s="24">
        <v>1965.0029089508296</v>
      </c>
      <c r="F50" s="24">
        <v>176.82632453962364</v>
      </c>
      <c r="G50" s="24">
        <v>728.749976978267</v>
      </c>
      <c r="H50" s="38">
        <v>8077.5087459370661</v>
      </c>
      <c r="J50" s="29">
        <v>1443</v>
      </c>
      <c r="K50" s="30">
        <v>35505</v>
      </c>
    </row>
    <row r="51" spans="1:11" x14ac:dyDescent="0.25">
      <c r="A51" s="57">
        <v>4</v>
      </c>
      <c r="B51" s="24">
        <v>198.87328820740586</v>
      </c>
      <c r="C51" s="24">
        <v>33.024079915734227</v>
      </c>
      <c r="D51" s="24">
        <v>5435.3629007867776</v>
      </c>
      <c r="E51" s="24">
        <v>2324.9730828622428</v>
      </c>
      <c r="F51" s="24">
        <v>119.30897103098637</v>
      </c>
      <c r="G51" s="24">
        <v>768.17707200457062</v>
      </c>
      <c r="H51" s="38">
        <v>8879.7193948077165</v>
      </c>
      <c r="J51" s="29">
        <v>1507</v>
      </c>
      <c r="K51" s="30">
        <v>39624</v>
      </c>
    </row>
    <row r="52" spans="1:11" x14ac:dyDescent="0.25">
      <c r="A52" s="57" t="s">
        <v>117</v>
      </c>
      <c r="B52" s="24">
        <v>201.22698026200845</v>
      </c>
      <c r="C52" s="24">
        <v>33.655623122274974</v>
      </c>
      <c r="D52" s="24">
        <v>6105.6071611613579</v>
      </c>
      <c r="E52" s="24">
        <v>2590.8199105118106</v>
      </c>
      <c r="F52" s="24">
        <v>91.956761543380395</v>
      </c>
      <c r="G52" s="24">
        <v>959.78722402455844</v>
      </c>
      <c r="H52" s="38">
        <v>9983.05366062539</v>
      </c>
      <c r="J52" s="29">
        <v>1676</v>
      </c>
      <c r="K52" s="30">
        <v>47580</v>
      </c>
    </row>
    <row r="53" spans="1:11" x14ac:dyDescent="0.25">
      <c r="A53" s="57"/>
      <c r="B53" s="24"/>
      <c r="C53" s="24"/>
      <c r="D53" s="24"/>
      <c r="E53" s="24"/>
      <c r="F53" s="24"/>
      <c r="G53" s="24"/>
      <c r="H53" s="38"/>
      <c r="J53" s="29"/>
      <c r="K53" s="30"/>
    </row>
    <row r="54" spans="1:11" x14ac:dyDescent="0.25">
      <c r="A54" s="58" t="s">
        <v>118</v>
      </c>
      <c r="B54" s="38">
        <v>210.77075672194439</v>
      </c>
      <c r="C54" s="38">
        <v>30.223795272519851</v>
      </c>
      <c r="D54" s="38">
        <v>4409.4495053711871</v>
      </c>
      <c r="E54" s="38">
        <v>1985.1588523920066</v>
      </c>
      <c r="F54" s="38">
        <v>226.812926157627</v>
      </c>
      <c r="G54" s="38">
        <v>812.52160335378562</v>
      </c>
      <c r="H54" s="38">
        <v>7674.9374392690697</v>
      </c>
      <c r="I54" s="59"/>
      <c r="J54" s="33">
        <v>7463</v>
      </c>
      <c r="K54" s="34">
        <v>186880</v>
      </c>
    </row>
    <row r="55" spans="1:11" x14ac:dyDescent="0.25">
      <c r="A55" s="60"/>
      <c r="B55" s="24"/>
      <c r="C55" s="24"/>
      <c r="D55" s="24"/>
      <c r="E55" s="24"/>
      <c r="F55" s="24"/>
      <c r="G55" s="24"/>
      <c r="J55" s="29"/>
      <c r="K55" s="30"/>
    </row>
    <row r="56" spans="1:11" x14ac:dyDescent="0.25">
      <c r="A56" s="25"/>
      <c r="B56" s="24"/>
      <c r="C56" s="24"/>
      <c r="D56" s="24"/>
      <c r="E56" s="24"/>
      <c r="F56" s="24"/>
      <c r="G56" s="24"/>
      <c r="J56" s="29"/>
      <c r="K56" s="30"/>
    </row>
    <row r="57" spans="1:11" x14ac:dyDescent="0.25">
      <c r="A57" s="23" t="s">
        <v>122</v>
      </c>
      <c r="B57" s="24"/>
      <c r="C57" s="24"/>
      <c r="D57" s="24"/>
      <c r="E57" s="24"/>
      <c r="F57" s="24"/>
      <c r="G57" s="24"/>
      <c r="J57" s="29"/>
      <c r="K57" s="30"/>
    </row>
    <row r="58" spans="1:11" x14ac:dyDescent="0.25">
      <c r="A58" s="25"/>
      <c r="B58" s="24"/>
      <c r="C58" s="24"/>
      <c r="D58" s="24"/>
      <c r="E58" s="24"/>
      <c r="F58" s="24"/>
      <c r="G58" s="24"/>
      <c r="J58" s="29"/>
      <c r="K58" s="30"/>
    </row>
    <row r="59" spans="1:11" x14ac:dyDescent="0.25">
      <c r="A59" s="57" t="s">
        <v>116</v>
      </c>
      <c r="B59" s="24">
        <v>196.5162257540089</v>
      </c>
      <c r="C59" s="24">
        <v>19.142974425555227</v>
      </c>
      <c r="D59" s="24">
        <v>1746.6037339476302</v>
      </c>
      <c r="E59" s="24">
        <v>1335.8783749641523</v>
      </c>
      <c r="F59" s="24">
        <v>507.32936108618071</v>
      </c>
      <c r="G59" s="24">
        <v>526.72606056692644</v>
      </c>
      <c r="H59" s="38">
        <v>4332.1967307444538</v>
      </c>
      <c r="J59" s="29">
        <v>1126</v>
      </c>
      <c r="K59" s="30">
        <v>21343</v>
      </c>
    </row>
    <row r="60" spans="1:11" x14ac:dyDescent="0.25">
      <c r="A60" s="57">
        <v>2</v>
      </c>
      <c r="B60" s="24">
        <v>208.35054271447797</v>
      </c>
      <c r="C60" s="24">
        <v>13.074051065490325</v>
      </c>
      <c r="D60" s="24">
        <v>3005.0837730184048</v>
      </c>
      <c r="E60" s="24">
        <v>2028.3158204612348</v>
      </c>
      <c r="F60" s="24">
        <v>327.26432693683455</v>
      </c>
      <c r="G60" s="24">
        <v>874.9960851826894</v>
      </c>
      <c r="H60" s="38">
        <v>6457.0845993791318</v>
      </c>
      <c r="J60" s="29">
        <v>1242</v>
      </c>
      <c r="K60" s="30">
        <v>26395</v>
      </c>
    </row>
    <row r="61" spans="1:11" x14ac:dyDescent="0.25">
      <c r="A61" s="57">
        <v>3</v>
      </c>
      <c r="B61" s="24">
        <v>171.75285641738651</v>
      </c>
      <c r="C61" s="24">
        <v>33.687273201042224</v>
      </c>
      <c r="D61" s="24">
        <v>4352.3156164048069</v>
      </c>
      <c r="E61" s="24">
        <v>2440.8690659989907</v>
      </c>
      <c r="F61" s="24">
        <v>226.0682701961729</v>
      </c>
      <c r="G61" s="24">
        <v>629.06777123421114</v>
      </c>
      <c r="H61" s="38">
        <v>7853.7608534526107</v>
      </c>
      <c r="J61" s="29">
        <v>1340</v>
      </c>
      <c r="K61" s="30">
        <v>29206</v>
      </c>
    </row>
    <row r="62" spans="1:11" x14ac:dyDescent="0.25">
      <c r="A62" s="57">
        <v>4</v>
      </c>
      <c r="B62" s="24">
        <v>187.47460577123783</v>
      </c>
      <c r="C62" s="24">
        <v>32.504459340172929</v>
      </c>
      <c r="D62" s="24">
        <v>4999.2116764487191</v>
      </c>
      <c r="E62" s="24">
        <v>2480.1737719252474</v>
      </c>
      <c r="F62" s="24">
        <v>156.15290033291649</v>
      </c>
      <c r="G62" s="24">
        <v>806.3078295509597</v>
      </c>
      <c r="H62" s="38">
        <v>8661.8252433692542</v>
      </c>
      <c r="J62" s="29">
        <v>1470</v>
      </c>
      <c r="K62" s="30">
        <v>35375</v>
      </c>
    </row>
    <row r="63" spans="1:11" x14ac:dyDescent="0.25">
      <c r="A63" s="57" t="s">
        <v>117</v>
      </c>
      <c r="B63" s="24">
        <v>173.65996038127719</v>
      </c>
      <c r="C63" s="24">
        <v>30.091989230177575</v>
      </c>
      <c r="D63" s="24">
        <v>5703.2160596562426</v>
      </c>
      <c r="E63" s="24">
        <v>2816.0010921561243</v>
      </c>
      <c r="F63" s="24">
        <v>97.714227129562204</v>
      </c>
      <c r="G63" s="24">
        <v>894.68472073669568</v>
      </c>
      <c r="H63" s="38">
        <v>9715.3680492900785</v>
      </c>
      <c r="J63" s="29">
        <v>1715</v>
      </c>
      <c r="K63" s="30">
        <v>42988</v>
      </c>
    </row>
    <row r="64" spans="1:11" x14ac:dyDescent="0.25">
      <c r="A64" s="57"/>
      <c r="B64" s="24"/>
      <c r="C64" s="24"/>
      <c r="D64" s="24"/>
      <c r="E64" s="24"/>
      <c r="F64" s="24"/>
      <c r="G64" s="24"/>
      <c r="H64" s="38"/>
      <c r="J64" s="29"/>
      <c r="K64" s="30"/>
    </row>
    <row r="65" spans="1:11" x14ac:dyDescent="0.25">
      <c r="A65" s="58" t="s">
        <v>118</v>
      </c>
      <c r="B65" s="38">
        <v>186.44345426925474</v>
      </c>
      <c r="C65" s="38">
        <v>26.312858047668545</v>
      </c>
      <c r="D65" s="38">
        <v>4127.8513506448426</v>
      </c>
      <c r="E65" s="38">
        <v>2277.523950270996</v>
      </c>
      <c r="F65" s="38">
        <v>246.37280461342962</v>
      </c>
      <c r="G65" s="38">
        <v>758.78897094202614</v>
      </c>
      <c r="H65" s="38">
        <v>7623.2933887882164</v>
      </c>
      <c r="I65" s="59"/>
      <c r="J65" s="33">
        <v>6893</v>
      </c>
      <c r="K65" s="34">
        <v>155307</v>
      </c>
    </row>
    <row r="66" spans="1:11" x14ac:dyDescent="0.25">
      <c r="A66" s="60"/>
      <c r="B66" s="24"/>
      <c r="C66" s="24"/>
      <c r="D66" s="24"/>
      <c r="E66" s="24"/>
      <c r="F66" s="24"/>
      <c r="G66" s="24"/>
      <c r="J66" s="29"/>
      <c r="K66" s="30"/>
    </row>
    <row r="67" spans="1:11" x14ac:dyDescent="0.25">
      <c r="A67" s="25"/>
      <c r="B67" s="24"/>
      <c r="C67" s="24"/>
      <c r="D67" s="24"/>
      <c r="E67" s="24"/>
      <c r="F67" s="24"/>
      <c r="G67" s="24"/>
      <c r="J67" s="29"/>
      <c r="K67" s="30"/>
    </row>
    <row r="68" spans="1:11" x14ac:dyDescent="0.25">
      <c r="A68" s="23" t="s">
        <v>123</v>
      </c>
      <c r="B68" s="24"/>
      <c r="C68" s="24"/>
      <c r="D68" s="24"/>
      <c r="E68" s="24"/>
      <c r="F68" s="24"/>
      <c r="G68" s="24"/>
      <c r="J68" s="29"/>
      <c r="K68" s="30"/>
    </row>
    <row r="69" spans="1:11" x14ac:dyDescent="0.25">
      <c r="A69" s="25"/>
      <c r="B69" s="24"/>
      <c r="C69" s="24"/>
      <c r="D69" s="24"/>
      <c r="E69" s="24"/>
      <c r="F69" s="24"/>
      <c r="G69" s="24"/>
      <c r="J69" s="29"/>
      <c r="K69" s="30"/>
    </row>
    <row r="70" spans="1:11" x14ac:dyDescent="0.25">
      <c r="A70" s="57" t="s">
        <v>116</v>
      </c>
      <c r="B70" s="24">
        <v>166.89095280057074</v>
      </c>
      <c r="C70" s="24">
        <v>15.13008923801117</v>
      </c>
      <c r="D70" s="24">
        <v>1107.1482378882044</v>
      </c>
      <c r="E70" s="24">
        <v>1694.6224796545819</v>
      </c>
      <c r="F70" s="24">
        <v>522.0389846481936</v>
      </c>
      <c r="G70" s="24">
        <v>460.04362299931262</v>
      </c>
      <c r="H70" s="38">
        <v>3965.8743672288742</v>
      </c>
      <c r="J70" s="29">
        <v>955</v>
      </c>
      <c r="K70" s="30">
        <v>15738</v>
      </c>
    </row>
    <row r="71" spans="1:11" x14ac:dyDescent="0.25">
      <c r="A71" s="57">
        <v>2</v>
      </c>
      <c r="B71" s="24">
        <v>171.8427313258442</v>
      </c>
      <c r="C71" s="24">
        <v>26.28275694238167</v>
      </c>
      <c r="D71" s="24">
        <v>1998.3619807376851</v>
      </c>
      <c r="E71" s="24">
        <v>2255.147290341924</v>
      </c>
      <c r="F71" s="24">
        <v>408.55881923635906</v>
      </c>
      <c r="G71" s="24">
        <v>774.58282466137848</v>
      </c>
      <c r="H71" s="38">
        <v>5634.7764032455725</v>
      </c>
      <c r="J71" s="29">
        <v>1139</v>
      </c>
      <c r="K71" s="30">
        <v>21208</v>
      </c>
    </row>
    <row r="72" spans="1:11" x14ac:dyDescent="0.25">
      <c r="A72" s="57">
        <v>3</v>
      </c>
      <c r="B72" s="24">
        <v>180.42177222840422</v>
      </c>
      <c r="C72" s="24">
        <v>22.002435630805035</v>
      </c>
      <c r="D72" s="24">
        <v>3229.267095087876</v>
      </c>
      <c r="E72" s="24">
        <v>2488.7019662043331</v>
      </c>
      <c r="F72" s="24">
        <v>248.02059324985186</v>
      </c>
      <c r="G72" s="24">
        <v>865.85042890316254</v>
      </c>
      <c r="H72" s="38">
        <v>7034.2642913044328</v>
      </c>
      <c r="J72" s="29">
        <v>1375</v>
      </c>
      <c r="K72" s="30">
        <v>27530</v>
      </c>
    </row>
    <row r="73" spans="1:11" x14ac:dyDescent="0.25">
      <c r="A73" s="57">
        <v>4</v>
      </c>
      <c r="B73" s="24">
        <v>175.2451311354657</v>
      </c>
      <c r="C73" s="24">
        <v>13.192813271349909</v>
      </c>
      <c r="D73" s="24">
        <v>3356.9492114273512</v>
      </c>
      <c r="E73" s="24">
        <v>3069.8925430237177</v>
      </c>
      <c r="F73" s="24">
        <v>218.54754294378151</v>
      </c>
      <c r="G73" s="24">
        <v>720.53610900174192</v>
      </c>
      <c r="H73" s="38">
        <v>7554.3633508034081</v>
      </c>
      <c r="J73" s="29">
        <v>1530</v>
      </c>
      <c r="K73" s="30">
        <v>31069</v>
      </c>
    </row>
    <row r="74" spans="1:11" x14ac:dyDescent="0.25">
      <c r="A74" s="57" t="s">
        <v>117</v>
      </c>
      <c r="B74" s="24">
        <v>176.03179949990178</v>
      </c>
      <c r="C74" s="24">
        <v>17.093604364020528</v>
      </c>
      <c r="D74" s="24">
        <v>3904.4585258894449</v>
      </c>
      <c r="E74" s="24">
        <v>3346.9949272895556</v>
      </c>
      <c r="F74" s="24">
        <v>161.53454424347234</v>
      </c>
      <c r="G74" s="24">
        <v>790.95031154006801</v>
      </c>
      <c r="H74" s="38">
        <v>8397.0637128264643</v>
      </c>
      <c r="J74" s="29">
        <v>1625</v>
      </c>
      <c r="K74" s="30">
        <v>34301</v>
      </c>
    </row>
    <row r="75" spans="1:11" x14ac:dyDescent="0.25">
      <c r="A75" s="57"/>
      <c r="B75" s="24"/>
      <c r="C75" s="24"/>
      <c r="D75" s="24"/>
      <c r="E75" s="24"/>
      <c r="F75" s="24"/>
      <c r="G75" s="24"/>
      <c r="H75" s="38"/>
      <c r="J75" s="29"/>
      <c r="K75" s="30"/>
    </row>
    <row r="76" spans="1:11" x14ac:dyDescent="0.25">
      <c r="A76" s="58" t="s">
        <v>118</v>
      </c>
      <c r="B76" s="38">
        <v>174.62720938584704</v>
      </c>
      <c r="C76" s="38">
        <v>18.563107838758022</v>
      </c>
      <c r="D76" s="38">
        <v>2877.625650484762</v>
      </c>
      <c r="E76" s="38">
        <v>2661.8360968416077</v>
      </c>
      <c r="F76" s="38">
        <v>290.96291949375086</v>
      </c>
      <c r="G76" s="38">
        <v>737.29111270676742</v>
      </c>
      <c r="H76" s="38">
        <v>6760.9060967514934</v>
      </c>
      <c r="I76" s="59"/>
      <c r="J76" s="33">
        <v>6624</v>
      </c>
      <c r="K76" s="34">
        <v>129846</v>
      </c>
    </row>
    <row r="77" spans="1:11" x14ac:dyDescent="0.25">
      <c r="A77" s="60"/>
      <c r="B77" s="24"/>
      <c r="C77" s="24"/>
      <c r="D77" s="24"/>
      <c r="E77" s="24"/>
      <c r="F77" s="24"/>
      <c r="G77" s="24"/>
      <c r="J77" s="29"/>
      <c r="K77" s="30"/>
    </row>
    <row r="78" spans="1:11" x14ac:dyDescent="0.25">
      <c r="A78" s="25"/>
      <c r="B78" s="24"/>
      <c r="C78" s="24"/>
      <c r="D78" s="24"/>
      <c r="E78" s="24"/>
      <c r="F78" s="24"/>
      <c r="G78" s="24"/>
      <c r="J78" s="29"/>
      <c r="K78" s="30"/>
    </row>
    <row r="79" spans="1:11" x14ac:dyDescent="0.25">
      <c r="A79" s="23" t="s">
        <v>124</v>
      </c>
      <c r="B79" s="24"/>
      <c r="C79" s="24"/>
      <c r="D79" s="24"/>
      <c r="E79" s="24"/>
      <c r="F79" s="24"/>
      <c r="G79" s="24"/>
      <c r="J79" s="29"/>
      <c r="K79" s="30"/>
    </row>
    <row r="80" spans="1:11" x14ac:dyDescent="0.25">
      <c r="A80" s="25"/>
      <c r="B80" s="24"/>
      <c r="C80" s="24"/>
      <c r="D80" s="24"/>
      <c r="E80" s="24"/>
      <c r="F80" s="24"/>
      <c r="G80" s="24"/>
      <c r="J80" s="29"/>
      <c r="K80" s="30"/>
    </row>
    <row r="81" spans="1:11" x14ac:dyDescent="0.25">
      <c r="A81" s="57" t="s">
        <v>116</v>
      </c>
      <c r="B81" s="24">
        <v>142.29327021312787</v>
      </c>
      <c r="C81" s="24">
        <v>0.56550528332982108</v>
      </c>
      <c r="D81" s="24">
        <v>576.37880437060073</v>
      </c>
      <c r="E81" s="24">
        <v>1504.2591619156626</v>
      </c>
      <c r="F81" s="24">
        <v>620.77366737303566</v>
      </c>
      <c r="G81" s="24">
        <v>663.82774700698201</v>
      </c>
      <c r="H81" s="38">
        <v>3508.0981561627386</v>
      </c>
      <c r="I81" s="24"/>
      <c r="J81" s="29">
        <v>772</v>
      </c>
      <c r="K81" s="30">
        <v>11382</v>
      </c>
    </row>
    <row r="82" spans="1:11" x14ac:dyDescent="0.25">
      <c r="A82" s="57">
        <v>2</v>
      </c>
      <c r="B82" s="24">
        <v>154.19291235625019</v>
      </c>
      <c r="C82" s="24">
        <v>7.3173983597497614</v>
      </c>
      <c r="D82" s="24">
        <v>1047.6792231797951</v>
      </c>
      <c r="E82" s="24">
        <v>2045.2508866642672</v>
      </c>
      <c r="F82" s="24">
        <v>506.00374422456832</v>
      </c>
      <c r="G82" s="24">
        <v>657.96787270261302</v>
      </c>
      <c r="H82" s="38">
        <v>4418.4120374872437</v>
      </c>
      <c r="I82" s="24"/>
      <c r="J82" s="29">
        <v>908</v>
      </c>
      <c r="K82" s="30">
        <v>14548</v>
      </c>
    </row>
    <row r="83" spans="1:11" x14ac:dyDescent="0.25">
      <c r="A83" s="57">
        <v>3</v>
      </c>
      <c r="B83" s="24">
        <v>139.96921850956261</v>
      </c>
      <c r="C83" s="24">
        <v>5.8929461036193143</v>
      </c>
      <c r="D83" s="24">
        <v>1595.3600957846888</v>
      </c>
      <c r="E83" s="24">
        <v>2619.3275787307471</v>
      </c>
      <c r="F83" s="24">
        <v>406.30168195216936</v>
      </c>
      <c r="G83" s="24">
        <v>558.90821511477952</v>
      </c>
      <c r="H83" s="38">
        <v>5325.7597361955668</v>
      </c>
      <c r="I83" s="24"/>
      <c r="J83" s="29">
        <v>1118</v>
      </c>
      <c r="K83" s="30">
        <v>18628</v>
      </c>
    </row>
    <row r="84" spans="1:11" x14ac:dyDescent="0.25">
      <c r="A84" s="57">
        <v>4</v>
      </c>
      <c r="B84" s="24">
        <v>141.67083892175907</v>
      </c>
      <c r="C84" s="24">
        <v>5.7072930840313676</v>
      </c>
      <c r="D84" s="24">
        <v>1855.1502203533355</v>
      </c>
      <c r="E84" s="24">
        <v>3122.6968134330691</v>
      </c>
      <c r="F84" s="24">
        <v>363.80683309259945</v>
      </c>
      <c r="G84" s="24">
        <v>719.61401747457614</v>
      </c>
      <c r="H84" s="38">
        <v>6208.6460163593711</v>
      </c>
      <c r="I84" s="24"/>
      <c r="J84" s="29">
        <v>1146</v>
      </c>
      <c r="K84" s="30">
        <v>19232</v>
      </c>
    </row>
    <row r="85" spans="1:11" x14ac:dyDescent="0.25">
      <c r="A85" s="57" t="s">
        <v>117</v>
      </c>
      <c r="B85" s="24">
        <v>154.0994696225757</v>
      </c>
      <c r="C85" s="24">
        <v>13.371389861153025</v>
      </c>
      <c r="D85" s="24">
        <v>2090.5745621783071</v>
      </c>
      <c r="E85" s="24">
        <v>3160.9544727615462</v>
      </c>
      <c r="F85" s="24">
        <v>307.30244565526425</v>
      </c>
      <c r="G85" s="24">
        <v>655.20407549586594</v>
      </c>
      <c r="H85" s="38">
        <v>6381.5064155747123</v>
      </c>
      <c r="I85" s="24"/>
      <c r="J85" s="29">
        <v>1289</v>
      </c>
      <c r="K85" s="30">
        <v>23549</v>
      </c>
    </row>
    <row r="86" spans="1:11" x14ac:dyDescent="0.25">
      <c r="A86" s="57"/>
      <c r="B86" s="24"/>
      <c r="C86" s="24"/>
      <c r="D86" s="24"/>
      <c r="E86" s="24"/>
      <c r="F86" s="24"/>
      <c r="G86" s="24"/>
      <c r="H86" s="38"/>
      <c r="I86" s="24"/>
      <c r="J86" s="29"/>
      <c r="K86" s="30"/>
    </row>
    <row r="87" spans="1:11" x14ac:dyDescent="0.25">
      <c r="A87" s="58" t="s">
        <v>118</v>
      </c>
      <c r="B87" s="38">
        <v>146.61852763915758</v>
      </c>
      <c r="C87" s="38">
        <v>7.0587585061401272</v>
      </c>
      <c r="D87" s="38">
        <v>1510.8615479168575</v>
      </c>
      <c r="E87" s="38">
        <v>2577.8866563215161</v>
      </c>
      <c r="F87" s="38">
        <v>425.14397486289192</v>
      </c>
      <c r="G87" s="38">
        <v>650.31157271004076</v>
      </c>
      <c r="H87" s="38">
        <v>5317.8810379566039</v>
      </c>
      <c r="I87" s="24"/>
      <c r="J87" s="33">
        <v>5233</v>
      </c>
      <c r="K87" s="34">
        <v>87339</v>
      </c>
    </row>
    <row r="88" spans="1:11" x14ac:dyDescent="0.25">
      <c r="A88" s="60"/>
      <c r="B88" s="24"/>
      <c r="C88" s="24"/>
      <c r="D88" s="24"/>
      <c r="E88" s="24"/>
      <c r="F88" s="24"/>
      <c r="G88" s="24"/>
      <c r="J88" s="29"/>
      <c r="K88" s="30"/>
    </row>
    <row r="89" spans="1:11" x14ac:dyDescent="0.25">
      <c r="A89" s="25"/>
      <c r="B89" s="24"/>
      <c r="C89" s="24"/>
      <c r="D89" s="24"/>
      <c r="E89" s="24"/>
      <c r="F89" s="24"/>
      <c r="G89" s="24"/>
      <c r="J89" s="29"/>
      <c r="K89" s="30"/>
    </row>
    <row r="90" spans="1:11" x14ac:dyDescent="0.25">
      <c r="A90" s="23" t="s">
        <v>125</v>
      </c>
      <c r="B90" s="24"/>
      <c r="C90" s="24"/>
      <c r="D90" s="24"/>
      <c r="E90" s="24"/>
      <c r="F90" s="24"/>
      <c r="G90" s="24"/>
      <c r="J90" s="29"/>
      <c r="K90" s="30"/>
    </row>
    <row r="91" spans="1:11" x14ac:dyDescent="0.25">
      <c r="A91" s="25"/>
      <c r="B91" s="24"/>
      <c r="C91" s="24"/>
      <c r="D91" s="24"/>
      <c r="E91" s="24"/>
      <c r="F91" s="24"/>
      <c r="G91" s="24"/>
      <c r="J91" s="29"/>
      <c r="K91" s="30"/>
    </row>
    <row r="92" spans="1:11" x14ac:dyDescent="0.25">
      <c r="A92" s="57" t="s">
        <v>116</v>
      </c>
      <c r="B92" s="24">
        <v>78.404202042269176</v>
      </c>
      <c r="C92" s="24">
        <v>0.46176827412926685</v>
      </c>
      <c r="D92" s="24">
        <v>157.40469015276497</v>
      </c>
      <c r="E92" s="24">
        <v>903.16767087810581</v>
      </c>
      <c r="F92" s="24">
        <v>477.55207737850805</v>
      </c>
      <c r="G92" s="24">
        <v>435.66111413367884</v>
      </c>
      <c r="H92" s="38">
        <v>2052.6515228594562</v>
      </c>
      <c r="J92" s="29">
        <v>699</v>
      </c>
      <c r="K92" s="30">
        <v>6863</v>
      </c>
    </row>
    <row r="93" spans="1:11" x14ac:dyDescent="0.25">
      <c r="A93" s="57">
        <v>2</v>
      </c>
      <c r="B93" s="24">
        <v>85.974566632196741</v>
      </c>
      <c r="C93" s="24">
        <v>5.2293943508763769</v>
      </c>
      <c r="D93" s="24">
        <v>376.31648650272172</v>
      </c>
      <c r="E93" s="24">
        <v>1171.6238766196468</v>
      </c>
      <c r="F93" s="24">
        <v>413.36688769365128</v>
      </c>
      <c r="G93" s="24">
        <v>436.47718495062821</v>
      </c>
      <c r="H93" s="38">
        <v>2488.9883967497212</v>
      </c>
      <c r="J93" s="29">
        <v>821</v>
      </c>
      <c r="K93" s="30">
        <v>8707</v>
      </c>
    </row>
    <row r="94" spans="1:11" x14ac:dyDescent="0.25">
      <c r="A94" s="57">
        <v>3</v>
      </c>
      <c r="B94" s="24">
        <v>89.131883673978336</v>
      </c>
      <c r="C94" s="24">
        <v>1.4902762129845928</v>
      </c>
      <c r="D94" s="24">
        <v>612.51613260747604</v>
      </c>
      <c r="E94" s="24">
        <v>1599.0890607869428</v>
      </c>
      <c r="F94" s="24">
        <v>413.50472694597596</v>
      </c>
      <c r="G94" s="24">
        <v>663.02966370113597</v>
      </c>
      <c r="H94" s="38">
        <v>3378.7617439284936</v>
      </c>
      <c r="J94" s="29">
        <v>912</v>
      </c>
      <c r="K94" s="30">
        <v>10453</v>
      </c>
    </row>
    <row r="95" spans="1:11" x14ac:dyDescent="0.25">
      <c r="A95" s="57">
        <v>4</v>
      </c>
      <c r="B95" s="24">
        <v>84.433840340463576</v>
      </c>
      <c r="C95" s="24">
        <v>3.7810450245717715</v>
      </c>
      <c r="D95" s="24">
        <v>620.94680505790086</v>
      </c>
      <c r="E95" s="24">
        <v>1574.9035620668046</v>
      </c>
      <c r="F95" s="24">
        <v>375.05560752205918</v>
      </c>
      <c r="G95" s="24">
        <v>451.71027713227375</v>
      </c>
      <c r="H95" s="38">
        <v>3110.8311371440741</v>
      </c>
      <c r="J95" s="29">
        <v>935</v>
      </c>
      <c r="K95" s="30">
        <v>10512</v>
      </c>
    </row>
    <row r="96" spans="1:11" x14ac:dyDescent="0.25">
      <c r="A96" s="57" t="s">
        <v>117</v>
      </c>
      <c r="B96" s="24">
        <v>87.180829069242975</v>
      </c>
      <c r="C96" s="24">
        <v>1.7446299428944905</v>
      </c>
      <c r="D96" s="24">
        <v>976.11906854905408</v>
      </c>
      <c r="E96" s="24">
        <v>1736.9634083369947</v>
      </c>
      <c r="F96" s="24">
        <v>248.33928875030796</v>
      </c>
      <c r="G96" s="24">
        <v>477.383168309383</v>
      </c>
      <c r="H96" s="38">
        <v>3527.730392957877</v>
      </c>
      <c r="J96" s="29">
        <v>1026</v>
      </c>
      <c r="K96" s="30">
        <v>12495</v>
      </c>
    </row>
    <row r="97" spans="1:11" x14ac:dyDescent="0.25">
      <c r="A97" s="57"/>
      <c r="B97" s="24"/>
      <c r="C97" s="24"/>
      <c r="D97" s="24"/>
      <c r="E97" s="24"/>
      <c r="F97" s="24"/>
      <c r="G97" s="24"/>
      <c r="H97" s="38"/>
      <c r="J97" s="29"/>
      <c r="K97" s="30"/>
    </row>
    <row r="98" spans="1:11" x14ac:dyDescent="0.25">
      <c r="A98" s="58" t="s">
        <v>118</v>
      </c>
      <c r="B98" s="38">
        <v>85.322173716827166</v>
      </c>
      <c r="C98" s="38">
        <v>2.5672096518222167</v>
      </c>
      <c r="D98" s="38">
        <v>577.21611936269244</v>
      </c>
      <c r="E98" s="38">
        <v>1428.7247095886642</v>
      </c>
      <c r="F98" s="38">
        <v>378.16975028633021</v>
      </c>
      <c r="G98" s="38">
        <v>495.46051264470987</v>
      </c>
      <c r="H98" s="38">
        <v>2967.4604752510463</v>
      </c>
      <c r="I98" s="59"/>
      <c r="J98" s="33">
        <v>4393</v>
      </c>
      <c r="K98" s="34">
        <v>49030</v>
      </c>
    </row>
    <row r="99" spans="1:11" x14ac:dyDescent="0.25">
      <c r="A99" s="60"/>
      <c r="B99" s="44"/>
      <c r="C99" s="44"/>
      <c r="D99" s="44"/>
      <c r="E99" s="44"/>
      <c r="F99" s="44"/>
      <c r="G99" s="44"/>
      <c r="J99" s="29"/>
      <c r="K99" s="30"/>
    </row>
    <row r="100" spans="1:11" x14ac:dyDescent="0.25">
      <c r="A100" s="25"/>
      <c r="B100" s="44"/>
      <c r="C100" s="44"/>
      <c r="D100" s="44"/>
      <c r="E100" s="44"/>
      <c r="F100" s="44"/>
      <c r="G100" s="44"/>
      <c r="J100" s="29"/>
      <c r="K100" s="30"/>
    </row>
    <row r="101" spans="1:11" x14ac:dyDescent="0.25">
      <c r="A101" s="23" t="s">
        <v>8</v>
      </c>
      <c r="B101" s="44"/>
      <c r="C101" s="44"/>
      <c r="D101" s="44"/>
      <c r="E101" s="44"/>
      <c r="F101" s="44"/>
      <c r="G101" s="44"/>
      <c r="J101" s="29"/>
      <c r="K101" s="30"/>
    </row>
    <row r="102" spans="1:11" x14ac:dyDescent="0.25">
      <c r="A102" s="25"/>
      <c r="B102" s="44"/>
      <c r="C102" s="44"/>
      <c r="D102" s="44"/>
      <c r="E102" s="44"/>
      <c r="F102" s="44"/>
      <c r="G102" s="44"/>
      <c r="J102" s="29"/>
      <c r="K102" s="30"/>
    </row>
    <row r="103" spans="1:11" x14ac:dyDescent="0.25">
      <c r="A103" s="57" t="s">
        <v>116</v>
      </c>
      <c r="B103" s="44">
        <v>214.51381627601512</v>
      </c>
      <c r="C103" s="44">
        <v>17.386888577040871</v>
      </c>
      <c r="D103" s="44">
        <v>1023.2129794299401</v>
      </c>
      <c r="E103" s="44">
        <v>1369.4343264293543</v>
      </c>
      <c r="F103" s="44">
        <v>487.20904540249711</v>
      </c>
      <c r="G103" s="44">
        <v>573.25255572502329</v>
      </c>
      <c r="H103" s="28">
        <v>3685.0096118398706</v>
      </c>
      <c r="J103" s="29">
        <v>10010</v>
      </c>
      <c r="K103" s="30">
        <v>174926</v>
      </c>
    </row>
    <row r="104" spans="1:11" x14ac:dyDescent="0.25">
      <c r="A104" s="57">
        <v>2</v>
      </c>
      <c r="B104" s="44">
        <v>208.22963049350838</v>
      </c>
      <c r="C104" s="44">
        <v>21.026692341858265</v>
      </c>
      <c r="D104" s="44">
        <v>1813.6735891555891</v>
      </c>
      <c r="E104" s="44">
        <v>2086.8364244488748</v>
      </c>
      <c r="F104" s="44">
        <v>406.06737455756291</v>
      </c>
      <c r="G104" s="44">
        <v>830.94671766239878</v>
      </c>
      <c r="H104" s="28">
        <v>5366.7804286597921</v>
      </c>
      <c r="J104" s="29">
        <v>9784</v>
      </c>
      <c r="K104" s="30">
        <v>187464</v>
      </c>
    </row>
    <row r="105" spans="1:11" x14ac:dyDescent="0.25">
      <c r="A105" s="57">
        <v>3</v>
      </c>
      <c r="B105" s="44">
        <v>187.1920367682485</v>
      </c>
      <c r="C105" s="44">
        <v>18.630753355953313</v>
      </c>
      <c r="D105" s="44">
        <v>2687.5564441193419</v>
      </c>
      <c r="E105" s="44">
        <v>2513.0058768477666</v>
      </c>
      <c r="F105" s="44">
        <v>286.20184576866262</v>
      </c>
      <c r="G105" s="44">
        <v>799.30181443984168</v>
      </c>
      <c r="H105" s="28">
        <v>6491.8887712998148</v>
      </c>
      <c r="J105" s="29">
        <v>10045</v>
      </c>
      <c r="K105" s="30">
        <v>197944</v>
      </c>
    </row>
    <row r="106" spans="1:11" x14ac:dyDescent="0.25">
      <c r="A106" s="57">
        <v>4</v>
      </c>
      <c r="B106" s="44">
        <v>181.59796918561091</v>
      </c>
      <c r="C106" s="44">
        <v>19.396012303607638</v>
      </c>
      <c r="D106" s="44">
        <v>3041.1757194928737</v>
      </c>
      <c r="E106" s="44">
        <v>2797.8105322139372</v>
      </c>
      <c r="F106" s="44">
        <v>249.80226017721131</v>
      </c>
      <c r="G106" s="44">
        <v>818.88049963339768</v>
      </c>
      <c r="H106" s="28">
        <v>7108.6629930066374</v>
      </c>
      <c r="J106" s="29">
        <v>10225</v>
      </c>
      <c r="K106" s="30">
        <v>211974</v>
      </c>
    </row>
    <row r="107" spans="1:11" x14ac:dyDescent="0.25">
      <c r="A107" s="57" t="s">
        <v>117</v>
      </c>
      <c r="B107" s="44">
        <v>175.17062923962374</v>
      </c>
      <c r="C107" s="44">
        <v>21.879137620827017</v>
      </c>
      <c r="D107" s="44">
        <v>3446.6230485028223</v>
      </c>
      <c r="E107" s="44">
        <v>3183.3737020542667</v>
      </c>
      <c r="F107" s="44">
        <v>189.06158400779154</v>
      </c>
      <c r="G107" s="44">
        <v>857.5341388487434</v>
      </c>
      <c r="H107" s="28">
        <v>7873.6422402740745</v>
      </c>
      <c r="J107" s="29">
        <v>11362</v>
      </c>
      <c r="K107" s="30">
        <v>246155</v>
      </c>
    </row>
    <row r="108" spans="1:11" x14ac:dyDescent="0.25">
      <c r="A108" s="57"/>
      <c r="B108" s="44"/>
      <c r="C108" s="44"/>
      <c r="D108" s="44"/>
      <c r="E108" s="44"/>
      <c r="F108" s="44"/>
      <c r="G108" s="44"/>
      <c r="H108" s="28"/>
      <c r="J108" s="29"/>
      <c r="K108" s="30"/>
    </row>
    <row r="109" spans="1:11" ht="15.75" thickBot="1" x14ac:dyDescent="0.3">
      <c r="A109" s="61" t="s">
        <v>118</v>
      </c>
      <c r="B109" s="62">
        <v>193.1796496031221</v>
      </c>
      <c r="C109" s="62">
        <v>19.689665807790508</v>
      </c>
      <c r="D109" s="62">
        <v>2410.7901538868186</v>
      </c>
      <c r="E109" s="62">
        <v>2396.8013836649725</v>
      </c>
      <c r="F109" s="62">
        <v>322.48831625300465</v>
      </c>
      <c r="G109" s="62">
        <v>776.04432508805507</v>
      </c>
      <c r="H109" s="62">
        <v>6118.9934943037642</v>
      </c>
      <c r="I109" s="63"/>
      <c r="J109" s="42">
        <v>51426</v>
      </c>
      <c r="K109" s="43">
        <v>1018463</v>
      </c>
    </row>
    <row r="110" spans="1:11" x14ac:dyDescent="0.25">
      <c r="A110" s="58"/>
      <c r="B110" s="44"/>
      <c r="C110" s="44"/>
      <c r="D110" s="44"/>
      <c r="E110" s="44"/>
      <c r="F110" s="44"/>
      <c r="G110" s="44"/>
      <c r="H110" s="44"/>
      <c r="K110" s="64"/>
    </row>
    <row r="111" spans="1:11" x14ac:dyDescent="0.25">
      <c r="A111" s="54" t="s">
        <v>101</v>
      </c>
      <c r="B111" s="4"/>
      <c r="C111" s="4"/>
      <c r="D111" s="4"/>
      <c r="E111" s="4"/>
      <c r="F111" s="4"/>
      <c r="G111" s="4"/>
    </row>
    <row r="112" spans="1:11" x14ac:dyDescent="0.25">
      <c r="A112" s="4"/>
      <c r="B112" s="4"/>
      <c r="C112" s="4"/>
      <c r="D112" s="4"/>
      <c r="E112" s="4"/>
      <c r="F112" s="4"/>
      <c r="G112" s="4"/>
    </row>
    <row r="113" spans="1:11" x14ac:dyDescent="0.25">
      <c r="A113" s="4" t="s">
        <v>102</v>
      </c>
      <c r="B113" s="4"/>
      <c r="C113" s="4"/>
      <c r="D113" s="4"/>
      <c r="E113" s="4"/>
      <c r="F113" s="4"/>
      <c r="K113" s="55" t="s">
        <v>103</v>
      </c>
    </row>
    <row r="114" spans="1:11" x14ac:dyDescent="0.25">
      <c r="A114" s="4" t="s">
        <v>104</v>
      </c>
      <c r="B114" s="4"/>
      <c r="C114" s="4"/>
      <c r="D114" s="4"/>
      <c r="E114" s="4"/>
      <c r="F114" s="4"/>
      <c r="G114" s="4"/>
    </row>
  </sheetData>
  <mergeCells count="2">
    <mergeCell ref="B10:H10"/>
    <mergeCell ref="J10:K10"/>
  </mergeCells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Supplementary Table S1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B3.11</vt:lpstr>
      <vt:lpstr>B3.12</vt:lpstr>
      <vt:lpstr>Tables S2-S5</vt:lpstr>
      <vt:lpstr>Tables S6-S9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Jenny</cp:lastModifiedBy>
  <cp:lastPrinted>2017-07-05T20:13:09Z</cp:lastPrinted>
  <dcterms:created xsi:type="dcterms:W3CDTF">2014-09-08T16:46:04Z</dcterms:created>
  <dcterms:modified xsi:type="dcterms:W3CDTF">2017-07-05T21:24:07Z</dcterms:modified>
</cp:coreProperties>
</file>