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nthony\Box Sync\scr manuscript\v2\2019\Submission v2 Int J of Psychophys\rd2\filtering lit review\"/>
    </mc:Choice>
  </mc:AlternateContent>
  <bookViews>
    <workbookView xWindow="0" yWindow="0" windowWidth="26715" windowHeight="11310" activeTab="1"/>
  </bookViews>
  <sheets>
    <sheet name="final + key" sheetId="7" r:id="rId1"/>
    <sheet name="flow-chart" sheetId="9" r:id="rId2"/>
    <sheet name="analysis-all" sheetId="10" r:id="rId3"/>
    <sheet name="analysis(Qor S)" sheetId="14" r:id="rId4"/>
    <sheet name="analysis(not Q,S)" sheetId="15" r:id="rId5"/>
    <sheet name="non-fMRI" sheetId="12" r:id="rId6"/>
    <sheet name="fMRI" sheetId="13" r:id="rId7"/>
    <sheet name="filter" sheetId="16" r:id="rId8"/>
    <sheet name="no filter" sheetId="17" r:id="rId9"/>
    <sheet name="PS" sheetId="18" r:id="rId10"/>
    <sheet name="prescreened studies" sheetId="3" r:id="rId11"/>
    <sheet name="draft" sheetId="1" r:id="rId1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V80" i="12" l="1"/>
  <c r="V24" i="13"/>
  <c r="Z94" i="18"/>
  <c r="AI94" i="18"/>
  <c r="AJ94" i="18"/>
  <c r="AK94" i="18"/>
  <c r="Z95" i="18"/>
  <c r="AI95" i="18"/>
  <c r="AJ95" i="18"/>
  <c r="AK95" i="18"/>
  <c r="AM98" i="18"/>
  <c r="AM99" i="18" s="1"/>
  <c r="AN96" i="18"/>
  <c r="AN98" i="18" s="1"/>
  <c r="AN99" i="18" s="1"/>
  <c r="AM96" i="18"/>
  <c r="AM97" i="18" s="1"/>
  <c r="AL96" i="18"/>
  <c r="AL97" i="18" s="1"/>
  <c r="AK93" i="18"/>
  <c r="AJ93" i="18"/>
  <c r="AI93" i="18"/>
  <c r="Z93" i="18"/>
  <c r="AK92" i="18"/>
  <c r="AJ92" i="18"/>
  <c r="AI92" i="18"/>
  <c r="Z92" i="18"/>
  <c r="AK91" i="18"/>
  <c r="AJ91" i="18"/>
  <c r="AI91" i="18"/>
  <c r="Z91" i="18"/>
  <c r="AK90" i="18"/>
  <c r="AJ90" i="18"/>
  <c r="AI90" i="18"/>
  <c r="Z90" i="18"/>
  <c r="AK89" i="18"/>
  <c r="AJ89" i="18"/>
  <c r="AI89" i="18"/>
  <c r="Z89" i="18"/>
  <c r="AK88" i="18"/>
  <c r="AJ88" i="18"/>
  <c r="AI88" i="18"/>
  <c r="Z88" i="18"/>
  <c r="AK87" i="18"/>
  <c r="AJ87" i="18"/>
  <c r="AI87" i="18"/>
  <c r="Z87" i="18"/>
  <c r="AK86" i="18"/>
  <c r="AJ86" i="18"/>
  <c r="AI86" i="18"/>
  <c r="Z86" i="18"/>
  <c r="AK85" i="18"/>
  <c r="AJ85" i="18"/>
  <c r="AI85" i="18"/>
  <c r="Z85" i="18"/>
  <c r="AK84" i="18"/>
  <c r="AJ84" i="18"/>
  <c r="AI84" i="18"/>
  <c r="Z84" i="18"/>
  <c r="AK83" i="18"/>
  <c r="AJ83" i="18"/>
  <c r="AI83" i="18"/>
  <c r="Z83" i="18"/>
  <c r="AK82" i="18"/>
  <c r="AJ82" i="18"/>
  <c r="AI82" i="18"/>
  <c r="Z82" i="18"/>
  <c r="AK81" i="18"/>
  <c r="AJ81" i="18"/>
  <c r="AI81" i="18"/>
  <c r="Z81" i="18"/>
  <c r="AK80" i="18"/>
  <c r="AJ80" i="18"/>
  <c r="AI80" i="18"/>
  <c r="Z80" i="18"/>
  <c r="AK79" i="18"/>
  <c r="AJ79" i="18"/>
  <c r="AI79" i="18"/>
  <c r="Z79" i="18"/>
  <c r="AK78" i="18"/>
  <c r="AJ78" i="18"/>
  <c r="AI78" i="18"/>
  <c r="Z78" i="18"/>
  <c r="AK77" i="18"/>
  <c r="AJ77" i="18"/>
  <c r="AI77" i="18"/>
  <c r="Z77" i="18"/>
  <c r="AK76" i="18"/>
  <c r="AJ76" i="18"/>
  <c r="AI76" i="18"/>
  <c r="Z76" i="18"/>
  <c r="AK75" i="18"/>
  <c r="AJ75" i="18"/>
  <c r="AI75" i="18"/>
  <c r="Z75" i="18"/>
  <c r="AK74" i="18"/>
  <c r="AJ74" i="18"/>
  <c r="AI74" i="18"/>
  <c r="Z74" i="18"/>
  <c r="AK73" i="18"/>
  <c r="AJ73" i="18"/>
  <c r="AI73" i="18"/>
  <c r="Z73" i="18"/>
  <c r="AK72" i="18"/>
  <c r="AJ72" i="18"/>
  <c r="AI72" i="18"/>
  <c r="Z72" i="18"/>
  <c r="AK71" i="18"/>
  <c r="AJ71" i="18"/>
  <c r="AI71" i="18"/>
  <c r="Z71" i="18"/>
  <c r="AK70" i="18"/>
  <c r="AJ70" i="18"/>
  <c r="AI70" i="18"/>
  <c r="Z70" i="18"/>
  <c r="AK69" i="18"/>
  <c r="AJ69" i="18"/>
  <c r="AI69" i="18"/>
  <c r="Z69" i="18"/>
  <c r="AK68" i="18"/>
  <c r="AJ68" i="18"/>
  <c r="AI68" i="18"/>
  <c r="Z68" i="18"/>
  <c r="AK67" i="18"/>
  <c r="AJ67" i="18"/>
  <c r="AI67" i="18"/>
  <c r="Z67" i="18"/>
  <c r="AK66" i="18"/>
  <c r="AJ66" i="18"/>
  <c r="AI66" i="18"/>
  <c r="Z66" i="18"/>
  <c r="AK65" i="18"/>
  <c r="AJ65" i="18"/>
  <c r="AI65" i="18"/>
  <c r="Z65" i="18"/>
  <c r="AK64" i="18"/>
  <c r="AJ64" i="18"/>
  <c r="AI64" i="18"/>
  <c r="Z64" i="18"/>
  <c r="AK63" i="18"/>
  <c r="AJ63" i="18"/>
  <c r="AI63" i="18"/>
  <c r="Z63" i="18"/>
  <c r="AK62" i="18"/>
  <c r="AJ62" i="18"/>
  <c r="AI62" i="18"/>
  <c r="Z62" i="18"/>
  <c r="AK61" i="18"/>
  <c r="AJ61" i="18"/>
  <c r="AI61" i="18"/>
  <c r="AK60" i="18"/>
  <c r="AJ60" i="18"/>
  <c r="AI60" i="18"/>
  <c r="Z60" i="18"/>
  <c r="AK59" i="18"/>
  <c r="AJ59" i="18"/>
  <c r="AI59" i="18"/>
  <c r="Z59" i="18"/>
  <c r="AK58" i="18"/>
  <c r="AJ58" i="18"/>
  <c r="AI58" i="18"/>
  <c r="Z58" i="18"/>
  <c r="AK57" i="18"/>
  <c r="AJ57" i="18"/>
  <c r="AI57" i="18"/>
  <c r="AK56" i="18"/>
  <c r="AJ56" i="18"/>
  <c r="AI56" i="18"/>
  <c r="Z56" i="18"/>
  <c r="AK55" i="18"/>
  <c r="AJ55" i="18"/>
  <c r="AI55" i="18"/>
  <c r="Z55" i="18"/>
  <c r="AK54" i="18"/>
  <c r="AJ54" i="18"/>
  <c r="AI54" i="18"/>
  <c r="Z54" i="18"/>
  <c r="AK53" i="18"/>
  <c r="AJ53" i="18"/>
  <c r="AI53" i="18"/>
  <c r="Z53" i="18"/>
  <c r="AK52" i="18"/>
  <c r="AJ52" i="18"/>
  <c r="AI52" i="18"/>
  <c r="Z52" i="18"/>
  <c r="AK51" i="18"/>
  <c r="AJ51" i="18"/>
  <c r="AI51" i="18"/>
  <c r="Z51" i="18"/>
  <c r="AK50" i="18"/>
  <c r="AJ50" i="18"/>
  <c r="AI50" i="18"/>
  <c r="Z50" i="18"/>
  <c r="AK49" i="18"/>
  <c r="AJ49" i="18"/>
  <c r="AI49" i="18"/>
  <c r="Z49" i="18"/>
  <c r="AK48" i="18"/>
  <c r="AJ48" i="18"/>
  <c r="AI48" i="18"/>
  <c r="Z48" i="18"/>
  <c r="AK47" i="18"/>
  <c r="AJ47" i="18"/>
  <c r="AI47" i="18"/>
  <c r="Z47" i="18"/>
  <c r="AK46" i="18"/>
  <c r="AJ46" i="18"/>
  <c r="AI46" i="18"/>
  <c r="Z46" i="18"/>
  <c r="AK45" i="18"/>
  <c r="AJ45" i="18"/>
  <c r="AI45" i="18"/>
  <c r="Z45" i="18"/>
  <c r="AK44" i="18"/>
  <c r="AJ44" i="18"/>
  <c r="AI44" i="18"/>
  <c r="Z44" i="18"/>
  <c r="AK43" i="18"/>
  <c r="AJ43" i="18"/>
  <c r="AI43" i="18"/>
  <c r="Z43" i="18"/>
  <c r="AK42" i="18"/>
  <c r="AJ42" i="18"/>
  <c r="AI42" i="18"/>
  <c r="Z42" i="18"/>
  <c r="AK41" i="18"/>
  <c r="AJ41" i="18"/>
  <c r="AI41" i="18"/>
  <c r="Z41" i="18"/>
  <c r="AK40" i="18"/>
  <c r="AJ40" i="18"/>
  <c r="AI40" i="18"/>
  <c r="Z40" i="18"/>
  <c r="AK39" i="18"/>
  <c r="AJ39" i="18"/>
  <c r="AI39" i="18"/>
  <c r="Z39" i="18"/>
  <c r="AK38" i="18"/>
  <c r="AJ38" i="18"/>
  <c r="AI38" i="18"/>
  <c r="Z38" i="18"/>
  <c r="AK37" i="18"/>
  <c r="AJ37" i="18"/>
  <c r="AI37" i="18"/>
  <c r="Z37" i="18"/>
  <c r="AK36" i="18"/>
  <c r="AJ36" i="18"/>
  <c r="AI36" i="18"/>
  <c r="Z36" i="18"/>
  <c r="AK35" i="18"/>
  <c r="AJ35" i="18"/>
  <c r="AI35" i="18"/>
  <c r="Z35" i="18"/>
  <c r="AK34" i="18"/>
  <c r="AJ34" i="18"/>
  <c r="AI34" i="18"/>
  <c r="Z34" i="18"/>
  <c r="AK33" i="18"/>
  <c r="AJ33" i="18"/>
  <c r="AI33" i="18"/>
  <c r="Z33" i="18"/>
  <c r="AK32" i="18"/>
  <c r="AJ32" i="18"/>
  <c r="AI32" i="18"/>
  <c r="Z32" i="18"/>
  <c r="AK31" i="18"/>
  <c r="AJ31" i="18"/>
  <c r="AI31" i="18"/>
  <c r="Z31" i="18"/>
  <c r="AK30" i="18"/>
  <c r="AJ30" i="18"/>
  <c r="AI30" i="18"/>
  <c r="Z30" i="18"/>
  <c r="AK29" i="18"/>
  <c r="AJ29" i="18"/>
  <c r="AI29" i="18"/>
  <c r="Z29" i="18"/>
  <c r="AK28" i="18"/>
  <c r="AJ28" i="18"/>
  <c r="AI28" i="18"/>
  <c r="Z28" i="18"/>
  <c r="AK27" i="18"/>
  <c r="AJ27" i="18"/>
  <c r="AI27" i="18"/>
  <c r="AK26" i="18"/>
  <c r="AJ26" i="18"/>
  <c r="AI26" i="18"/>
  <c r="Z26" i="18"/>
  <c r="AK25" i="18"/>
  <c r="AJ25" i="18"/>
  <c r="AI25" i="18"/>
  <c r="Z25" i="18"/>
  <c r="AK24" i="18"/>
  <c r="AJ24" i="18"/>
  <c r="AI24" i="18"/>
  <c r="Z24" i="18"/>
  <c r="AK23" i="18"/>
  <c r="AJ23" i="18"/>
  <c r="AI23" i="18"/>
  <c r="Z23" i="18"/>
  <c r="AK22" i="18"/>
  <c r="AJ22" i="18"/>
  <c r="AI22" i="18"/>
  <c r="Z22" i="18"/>
  <c r="AK21" i="18"/>
  <c r="AJ21" i="18"/>
  <c r="AI21" i="18"/>
  <c r="Z21" i="18"/>
  <c r="AK20" i="18"/>
  <c r="AJ20" i="18"/>
  <c r="AI20" i="18"/>
  <c r="Z20" i="18"/>
  <c r="AK19" i="18"/>
  <c r="AJ19" i="18"/>
  <c r="AI19" i="18"/>
  <c r="Z19" i="18"/>
  <c r="AK18" i="18"/>
  <c r="AJ18" i="18"/>
  <c r="AI18" i="18"/>
  <c r="Z18" i="18"/>
  <c r="AK17" i="18"/>
  <c r="AJ17" i="18"/>
  <c r="AI17" i="18"/>
  <c r="Z17" i="18"/>
  <c r="AK16" i="18"/>
  <c r="AJ16" i="18"/>
  <c r="AI16" i="18"/>
  <c r="Z16" i="18"/>
  <c r="AK15" i="18"/>
  <c r="AJ15" i="18"/>
  <c r="AI15" i="18"/>
  <c r="Z15" i="18"/>
  <c r="AK2" i="18"/>
  <c r="AJ2" i="18"/>
  <c r="AI2" i="18"/>
  <c r="Z2" i="18"/>
  <c r="AK14" i="18"/>
  <c r="AJ14" i="18"/>
  <c r="AI14" i="18"/>
  <c r="AK13" i="18"/>
  <c r="AJ13" i="18"/>
  <c r="AI13" i="18"/>
  <c r="Z13" i="18"/>
  <c r="AK12" i="18"/>
  <c r="AJ12" i="18"/>
  <c r="AI12" i="18"/>
  <c r="Z12" i="18"/>
  <c r="AK11" i="18"/>
  <c r="AJ11" i="18"/>
  <c r="AI11" i="18"/>
  <c r="Z11" i="18"/>
  <c r="AK10" i="18"/>
  <c r="AJ10" i="18"/>
  <c r="AI10" i="18"/>
  <c r="Z10" i="18"/>
  <c r="AK9" i="18"/>
  <c r="AJ9" i="18"/>
  <c r="AI9" i="18"/>
  <c r="Z9" i="18"/>
  <c r="AK8" i="18"/>
  <c r="AJ8" i="18"/>
  <c r="AI8" i="18"/>
  <c r="Z8" i="18"/>
  <c r="AK7" i="18"/>
  <c r="AJ7" i="18"/>
  <c r="AI7" i="18"/>
  <c r="Z7" i="18"/>
  <c r="AK6" i="18"/>
  <c r="AJ6" i="18"/>
  <c r="AI6" i="18"/>
  <c r="Z6" i="18"/>
  <c r="AK5" i="18"/>
  <c r="AJ5" i="18"/>
  <c r="AI5" i="18"/>
  <c r="Z5" i="18"/>
  <c r="AK4" i="18"/>
  <c r="AJ4" i="18"/>
  <c r="AI4" i="18"/>
  <c r="Z4" i="18"/>
  <c r="AK3" i="18"/>
  <c r="AJ3" i="18"/>
  <c r="AI3" i="18"/>
  <c r="Z3" i="18"/>
  <c r="L51" i="17"/>
  <c r="AL98" i="18" l="1"/>
  <c r="AL99" i="18" s="1"/>
  <c r="AN97" i="18"/>
  <c r="L49" i="17"/>
  <c r="P102" i="10" l="1"/>
  <c r="AA47" i="17"/>
  <c r="AA46" i="17"/>
  <c r="AE58" i="16"/>
  <c r="AB58" i="16"/>
  <c r="AC58" i="16" s="1"/>
  <c r="AA58" i="16"/>
  <c r="AE59" i="16" s="1"/>
  <c r="Y46" i="17"/>
  <c r="X46" i="17"/>
  <c r="W46" i="17"/>
  <c r="O48" i="16"/>
  <c r="AC48" i="16"/>
  <c r="AL48" i="16"/>
  <c r="AM48" i="16"/>
  <c r="AN48" i="16"/>
  <c r="O5" i="16"/>
  <c r="AC5" i="16"/>
  <c r="AL5" i="16"/>
  <c r="AM5" i="16"/>
  <c r="AN5" i="16"/>
  <c r="P58" i="16"/>
  <c r="O3" i="16"/>
  <c r="O4" i="16"/>
  <c r="O6" i="16"/>
  <c r="O7" i="16"/>
  <c r="O8" i="16"/>
  <c r="O9" i="16"/>
  <c r="O10" i="16"/>
  <c r="O11" i="16"/>
  <c r="O12" i="16"/>
  <c r="O13" i="16"/>
  <c r="O14" i="16"/>
  <c r="O15" i="16"/>
  <c r="O16" i="16"/>
  <c r="O17" i="16"/>
  <c r="O18" i="16"/>
  <c r="O19" i="16"/>
  <c r="O20" i="16"/>
  <c r="O21" i="16"/>
  <c r="O22" i="16"/>
  <c r="O23" i="16"/>
  <c r="O24" i="16"/>
  <c r="O25" i="16"/>
  <c r="O26" i="16"/>
  <c r="O27" i="16"/>
  <c r="O28" i="16"/>
  <c r="O29" i="16"/>
  <c r="O30" i="16"/>
  <c r="O31" i="16"/>
  <c r="O32" i="16"/>
  <c r="O33" i="16"/>
  <c r="O34" i="16"/>
  <c r="O35" i="16"/>
  <c r="O36" i="16"/>
  <c r="O37" i="16"/>
  <c r="O38" i="16"/>
  <c r="O39" i="16"/>
  <c r="O40" i="16"/>
  <c r="O41" i="16"/>
  <c r="O42" i="16"/>
  <c r="O43" i="16"/>
  <c r="O44" i="16"/>
  <c r="O45" i="16"/>
  <c r="O46" i="16"/>
  <c r="O47" i="16"/>
  <c r="O49" i="16"/>
  <c r="O50" i="16"/>
  <c r="O51" i="16"/>
  <c r="O52" i="16"/>
  <c r="O53" i="16"/>
  <c r="O54" i="16"/>
  <c r="O55" i="16"/>
  <c r="O56" i="16"/>
  <c r="O57" i="16"/>
  <c r="O2" i="16"/>
  <c r="N58" i="16"/>
  <c r="K58" i="16"/>
  <c r="AJ45" i="17"/>
  <c r="AI45" i="17"/>
  <c r="AH45" i="17"/>
  <c r="Y45" i="17"/>
  <c r="AJ44" i="17"/>
  <c r="AI44" i="17"/>
  <c r="AH44" i="17"/>
  <c r="Y44" i="17"/>
  <c r="AJ43" i="17"/>
  <c r="AI43" i="17"/>
  <c r="AH43" i="17"/>
  <c r="Y43" i="17"/>
  <c r="AJ42" i="17"/>
  <c r="AI42" i="17"/>
  <c r="AH42" i="17"/>
  <c r="Y42" i="17"/>
  <c r="AJ41" i="17"/>
  <c r="AI41" i="17"/>
  <c r="AH41" i="17"/>
  <c r="Y41" i="17"/>
  <c r="AJ40" i="17"/>
  <c r="AI40" i="17"/>
  <c r="AH40" i="17"/>
  <c r="Y40" i="17"/>
  <c r="AJ39" i="17"/>
  <c r="AI39" i="17"/>
  <c r="AH39" i="17"/>
  <c r="Y39" i="17"/>
  <c r="AJ38" i="17"/>
  <c r="AI38" i="17"/>
  <c r="AH38" i="17"/>
  <c r="Y38" i="17"/>
  <c r="AJ37" i="17"/>
  <c r="AI37" i="17"/>
  <c r="AH37" i="17"/>
  <c r="Y37" i="17"/>
  <c r="AJ36" i="17"/>
  <c r="AI36" i="17"/>
  <c r="AH36" i="17"/>
  <c r="Y36" i="17"/>
  <c r="AJ35" i="17"/>
  <c r="AI35" i="17"/>
  <c r="AH35" i="17"/>
  <c r="Y35" i="17"/>
  <c r="AJ34" i="17"/>
  <c r="AI34" i="17"/>
  <c r="AH34" i="17"/>
  <c r="Y34" i="17"/>
  <c r="AJ33" i="17"/>
  <c r="AI33" i="17"/>
  <c r="AH33" i="17"/>
  <c r="Y33" i="17"/>
  <c r="AJ32" i="17"/>
  <c r="AI32" i="17"/>
  <c r="AH32" i="17"/>
  <c r="Y32" i="17"/>
  <c r="AJ31" i="17"/>
  <c r="AI31" i="17"/>
  <c r="AH31" i="17"/>
  <c r="Y31" i="17"/>
  <c r="AJ30" i="17"/>
  <c r="AI30" i="17"/>
  <c r="AH30" i="17"/>
  <c r="AJ29" i="17"/>
  <c r="AI29" i="17"/>
  <c r="AH29" i="17"/>
  <c r="Y29" i="17"/>
  <c r="AJ28" i="17"/>
  <c r="AI28" i="17"/>
  <c r="AH28" i="17"/>
  <c r="Y28" i="17"/>
  <c r="AJ27" i="17"/>
  <c r="AI27" i="17"/>
  <c r="AH27" i="17"/>
  <c r="Y27" i="17"/>
  <c r="AJ26" i="17"/>
  <c r="AI26" i="17"/>
  <c r="AH26" i="17"/>
  <c r="Y26" i="17"/>
  <c r="AJ25" i="17"/>
  <c r="AI25" i="17"/>
  <c r="AH25" i="17"/>
  <c r="Y25" i="17"/>
  <c r="AJ24" i="17"/>
  <c r="AI24" i="17"/>
  <c r="AH24" i="17"/>
  <c r="Y24" i="17"/>
  <c r="AJ23" i="17"/>
  <c r="AI23" i="17"/>
  <c r="AH23" i="17"/>
  <c r="Y23" i="17"/>
  <c r="AJ22" i="17"/>
  <c r="AI22" i="17"/>
  <c r="AH22" i="17"/>
  <c r="Y22" i="17"/>
  <c r="AJ21" i="17"/>
  <c r="AI21" i="17"/>
  <c r="AH21" i="17"/>
  <c r="Y21" i="17"/>
  <c r="AJ20" i="17"/>
  <c r="AI20" i="17"/>
  <c r="AH20" i="17"/>
  <c r="Y20" i="17"/>
  <c r="AJ19" i="17"/>
  <c r="AI19" i="17"/>
  <c r="AH19" i="17"/>
  <c r="Y19" i="17"/>
  <c r="AJ18" i="17"/>
  <c r="AI18" i="17"/>
  <c r="AH18" i="17"/>
  <c r="Y18" i="17"/>
  <c r="AJ17" i="17"/>
  <c r="AI17" i="17"/>
  <c r="AH17" i="17"/>
  <c r="Y17" i="17"/>
  <c r="AJ16" i="17"/>
  <c r="AI16" i="17"/>
  <c r="AH16" i="17"/>
  <c r="Y16" i="17"/>
  <c r="AJ15" i="17"/>
  <c r="AI15" i="17"/>
  <c r="AH15" i="17"/>
  <c r="Y15" i="17"/>
  <c r="AJ14" i="17"/>
  <c r="AI14" i="17"/>
  <c r="AH14" i="17"/>
  <c r="Y14" i="17"/>
  <c r="AJ13" i="17"/>
  <c r="AI13" i="17"/>
  <c r="AH13" i="17"/>
  <c r="Y13" i="17"/>
  <c r="AJ12" i="17"/>
  <c r="AI12" i="17"/>
  <c r="AH12" i="17"/>
  <c r="Y12" i="17"/>
  <c r="AJ11" i="17"/>
  <c r="AI11" i="17"/>
  <c r="AH11" i="17"/>
  <c r="AJ10" i="17"/>
  <c r="AI10" i="17"/>
  <c r="AH10" i="17"/>
  <c r="Y10" i="17"/>
  <c r="AJ9" i="17"/>
  <c r="AI9" i="17"/>
  <c r="AH9" i="17"/>
  <c r="Y9" i="17"/>
  <c r="AJ8" i="17"/>
  <c r="AI8" i="17"/>
  <c r="AH8" i="17"/>
  <c r="Y8" i="17"/>
  <c r="AJ7" i="17"/>
  <c r="AI7" i="17"/>
  <c r="AH7" i="17"/>
  <c r="Y7" i="17"/>
  <c r="AJ6" i="17"/>
  <c r="AI6" i="17"/>
  <c r="AH6" i="17"/>
  <c r="Y6" i="17"/>
  <c r="AJ5" i="17"/>
  <c r="AI5" i="17"/>
  <c r="AH5" i="17"/>
  <c r="Y5" i="17"/>
  <c r="AJ4" i="17"/>
  <c r="AI4" i="17"/>
  <c r="AH4" i="17"/>
  <c r="Y4" i="17"/>
  <c r="AJ3" i="17"/>
  <c r="AI3" i="17"/>
  <c r="AH3" i="17"/>
  <c r="Y3" i="17"/>
  <c r="AJ2" i="17"/>
  <c r="AI2" i="17"/>
  <c r="AH2" i="17"/>
  <c r="Y2" i="17"/>
  <c r="AN57" i="16"/>
  <c r="AM57" i="16"/>
  <c r="AL57" i="16"/>
  <c r="AC57" i="16"/>
  <c r="AN56" i="16"/>
  <c r="AM56" i="16"/>
  <c r="AL56" i="16"/>
  <c r="AC56" i="16"/>
  <c r="AN55" i="16"/>
  <c r="AM55" i="16"/>
  <c r="AL55" i="16"/>
  <c r="AC55" i="16"/>
  <c r="AN54" i="16"/>
  <c r="AM54" i="16"/>
  <c r="AL54" i="16"/>
  <c r="AC54" i="16"/>
  <c r="AN53" i="16"/>
  <c r="AM53" i="16"/>
  <c r="AL53" i="16"/>
  <c r="AC53" i="16"/>
  <c r="AN52" i="16"/>
  <c r="AM52" i="16"/>
  <c r="AL52" i="16"/>
  <c r="AC52" i="16"/>
  <c r="AN51" i="16"/>
  <c r="AM51" i="16"/>
  <c r="AL51" i="16"/>
  <c r="AC51" i="16"/>
  <c r="AN50" i="16"/>
  <c r="AM50" i="16"/>
  <c r="AL50" i="16"/>
  <c r="AC50" i="16"/>
  <c r="AN49" i="16"/>
  <c r="AM49" i="16"/>
  <c r="AL49" i="16"/>
  <c r="AC49" i="16"/>
  <c r="AN47" i="16"/>
  <c r="AM47" i="16"/>
  <c r="AL47" i="16"/>
  <c r="AC47" i="16"/>
  <c r="AN46" i="16"/>
  <c r="AM46" i="16"/>
  <c r="AL46" i="16"/>
  <c r="AC46" i="16"/>
  <c r="AN45" i="16"/>
  <c r="AM45" i="16"/>
  <c r="AL45" i="16"/>
  <c r="AC45" i="16"/>
  <c r="AN44" i="16"/>
  <c r="AM44" i="16"/>
  <c r="AL44" i="16"/>
  <c r="AC44" i="16"/>
  <c r="AN43" i="16"/>
  <c r="AM43" i="16"/>
  <c r="AL43" i="16"/>
  <c r="AC43" i="16"/>
  <c r="AN42" i="16"/>
  <c r="AM42" i="16"/>
  <c r="AL42" i="16"/>
  <c r="AC42" i="16"/>
  <c r="AN41" i="16"/>
  <c r="AM41" i="16"/>
  <c r="AL41" i="16"/>
  <c r="AC41" i="16"/>
  <c r="AN40" i="16"/>
  <c r="AM40" i="16"/>
  <c r="AL40" i="16"/>
  <c r="AC40" i="16"/>
  <c r="AN39" i="16"/>
  <c r="AM39" i="16"/>
  <c r="AL39" i="16"/>
  <c r="AC39" i="16"/>
  <c r="AN38" i="16"/>
  <c r="AM38" i="16"/>
  <c r="AL38" i="16"/>
  <c r="AC38" i="16"/>
  <c r="AN37" i="16"/>
  <c r="AM37" i="16"/>
  <c r="AL37" i="16"/>
  <c r="AC37" i="16"/>
  <c r="AN36" i="16"/>
  <c r="AM36" i="16"/>
  <c r="AL36" i="16"/>
  <c r="AC36" i="16"/>
  <c r="AN35" i="16"/>
  <c r="AM35" i="16"/>
  <c r="AL35" i="16"/>
  <c r="AC35" i="16"/>
  <c r="AN34" i="16"/>
  <c r="AM34" i="16"/>
  <c r="AL34" i="16"/>
  <c r="AC34" i="16"/>
  <c r="AN33" i="16"/>
  <c r="AM33" i="16"/>
  <c r="AL33" i="16"/>
  <c r="AC33" i="16"/>
  <c r="AN32" i="16"/>
  <c r="AM32" i="16"/>
  <c r="AL32" i="16"/>
  <c r="AN31" i="16"/>
  <c r="AM31" i="16"/>
  <c r="AL31" i="16"/>
  <c r="AC31" i="16"/>
  <c r="AN30" i="16"/>
  <c r="AM30" i="16"/>
  <c r="AL30" i="16"/>
  <c r="AC30" i="16"/>
  <c r="AN29" i="16"/>
  <c r="AM29" i="16"/>
  <c r="AL29" i="16"/>
  <c r="AC29" i="16"/>
  <c r="AN28" i="16"/>
  <c r="AM28" i="16"/>
  <c r="AL28" i="16"/>
  <c r="AC28" i="16"/>
  <c r="AN27" i="16"/>
  <c r="AM27" i="16"/>
  <c r="AL27" i="16"/>
  <c r="AC27" i="16"/>
  <c r="AN26" i="16"/>
  <c r="AM26" i="16"/>
  <c r="AL26" i="16"/>
  <c r="AC26" i="16"/>
  <c r="AN25" i="16"/>
  <c r="AM25" i="16"/>
  <c r="AL25" i="16"/>
  <c r="AC25" i="16"/>
  <c r="AN24" i="16"/>
  <c r="AM24" i="16"/>
  <c r="AL24" i="16"/>
  <c r="AC24" i="16"/>
  <c r="AN23" i="16"/>
  <c r="AM23" i="16"/>
  <c r="AL23" i="16"/>
  <c r="AC23" i="16"/>
  <c r="AN22" i="16"/>
  <c r="AM22" i="16"/>
  <c r="AL22" i="16"/>
  <c r="AC22" i="16"/>
  <c r="AN21" i="16"/>
  <c r="AM21" i="16"/>
  <c r="AL21" i="16"/>
  <c r="AC21" i="16"/>
  <c r="AN20" i="16"/>
  <c r="AM20" i="16"/>
  <c r="AL20" i="16"/>
  <c r="AC20" i="16"/>
  <c r="AN19" i="16"/>
  <c r="AM19" i="16"/>
  <c r="AL19" i="16"/>
  <c r="AC19" i="16"/>
  <c r="AN18" i="16"/>
  <c r="AM18" i="16"/>
  <c r="AL18" i="16"/>
  <c r="AC18" i="16"/>
  <c r="AN17" i="16"/>
  <c r="AM17" i="16"/>
  <c r="AL17" i="16"/>
  <c r="AC17" i="16"/>
  <c r="AN16" i="16"/>
  <c r="AM16" i="16"/>
  <c r="AL16" i="16"/>
  <c r="AC16" i="16"/>
  <c r="AN15" i="16"/>
  <c r="AM15" i="16"/>
  <c r="AL15" i="16"/>
  <c r="AC15" i="16"/>
  <c r="AN14" i="16"/>
  <c r="AM14" i="16"/>
  <c r="AL14" i="16"/>
  <c r="AC14" i="16"/>
  <c r="AN13" i="16"/>
  <c r="AM13" i="16"/>
  <c r="AL13" i="16"/>
  <c r="AC13" i="16"/>
  <c r="AN12" i="16"/>
  <c r="AM12" i="16"/>
  <c r="AL12" i="16"/>
  <c r="AC12" i="16"/>
  <c r="AN11" i="16"/>
  <c r="AM11" i="16"/>
  <c r="AL11" i="16"/>
  <c r="AC11" i="16"/>
  <c r="AN10" i="16"/>
  <c r="AM10" i="16"/>
  <c r="AL10" i="16"/>
  <c r="AC10" i="16"/>
  <c r="AN9" i="16"/>
  <c r="AM9" i="16"/>
  <c r="AL9" i="16"/>
  <c r="AC9" i="16"/>
  <c r="AN8" i="16"/>
  <c r="AM8" i="16"/>
  <c r="AL8" i="16"/>
  <c r="AN7" i="16"/>
  <c r="AM7" i="16"/>
  <c r="AL7" i="16"/>
  <c r="AC7" i="16"/>
  <c r="AN6" i="16"/>
  <c r="AM6" i="16"/>
  <c r="AL6" i="16"/>
  <c r="AC6" i="16"/>
  <c r="AN4" i="16"/>
  <c r="AM4" i="16"/>
  <c r="AL4" i="16"/>
  <c r="AC4" i="16"/>
  <c r="AN3" i="16"/>
  <c r="AM3" i="16"/>
  <c r="AL3" i="16"/>
  <c r="AC3" i="16"/>
  <c r="AN2" i="16"/>
  <c r="AM2" i="16"/>
  <c r="AL2" i="16"/>
  <c r="AC2" i="16"/>
  <c r="I64" i="14"/>
  <c r="H63" i="14"/>
  <c r="H64" i="14" s="1"/>
  <c r="AJ40" i="15"/>
  <c r="AI40" i="15"/>
  <c r="AH40" i="15"/>
  <c r="Y40" i="15"/>
  <c r="AJ39" i="15"/>
  <c r="AI39" i="15"/>
  <c r="AH39" i="15"/>
  <c r="Y39" i="15"/>
  <c r="AJ38" i="15"/>
  <c r="AI38" i="15"/>
  <c r="AH38" i="15"/>
  <c r="Y38" i="15"/>
  <c r="AJ37" i="15"/>
  <c r="AI37" i="15"/>
  <c r="AH37" i="15"/>
  <c r="Y37" i="15"/>
  <c r="AJ36" i="15"/>
  <c r="AI36" i="15"/>
  <c r="AH36" i="15"/>
  <c r="Y36" i="15"/>
  <c r="AJ35" i="15"/>
  <c r="AI35" i="15"/>
  <c r="AH35" i="15"/>
  <c r="Y35" i="15"/>
  <c r="AJ34" i="15"/>
  <c r="AI34" i="15"/>
  <c r="AH34" i="15"/>
  <c r="Y34" i="15"/>
  <c r="AJ33" i="15"/>
  <c r="AI33" i="15"/>
  <c r="AH33" i="15"/>
  <c r="Y33" i="15"/>
  <c r="AJ32" i="15"/>
  <c r="AI32" i="15"/>
  <c r="AH32" i="15"/>
  <c r="Y32" i="15"/>
  <c r="AJ31" i="15"/>
  <c r="AI31" i="15"/>
  <c r="AH31" i="15"/>
  <c r="Y31" i="15"/>
  <c r="AJ30" i="15"/>
  <c r="AI30" i="15"/>
  <c r="AH30" i="15"/>
  <c r="Y30" i="15"/>
  <c r="AJ29" i="15"/>
  <c r="AI29" i="15"/>
  <c r="AH29" i="15"/>
  <c r="Y29" i="15"/>
  <c r="AJ28" i="15"/>
  <c r="AI28" i="15"/>
  <c r="AH28" i="15"/>
  <c r="Y28" i="15"/>
  <c r="AJ27" i="15"/>
  <c r="AI27" i="15"/>
  <c r="AH27" i="15"/>
  <c r="Y27" i="15"/>
  <c r="AJ26" i="15"/>
  <c r="AI26" i="15"/>
  <c r="AH26" i="15"/>
  <c r="Y26" i="15"/>
  <c r="AJ25" i="15"/>
  <c r="AI25" i="15"/>
  <c r="AH25" i="15"/>
  <c r="Y25" i="15"/>
  <c r="AJ24" i="15"/>
  <c r="AI24" i="15"/>
  <c r="AH24" i="15"/>
  <c r="AJ23" i="15"/>
  <c r="AI23" i="15"/>
  <c r="AH23" i="15"/>
  <c r="Y23" i="15"/>
  <c r="AJ22" i="15"/>
  <c r="AI22" i="15"/>
  <c r="AH22" i="15"/>
  <c r="Y22" i="15"/>
  <c r="AJ21" i="15"/>
  <c r="AI21" i="15"/>
  <c r="AH21" i="15"/>
  <c r="Y21" i="15"/>
  <c r="AJ20" i="15"/>
  <c r="AI20" i="15"/>
  <c r="AH20" i="15"/>
  <c r="Y20" i="15"/>
  <c r="AJ19" i="15"/>
  <c r="AI19" i="15"/>
  <c r="AH19" i="15"/>
  <c r="Y19" i="15"/>
  <c r="AJ18" i="15"/>
  <c r="AI18" i="15"/>
  <c r="AH18" i="15"/>
  <c r="Y18" i="15"/>
  <c r="AJ17" i="15"/>
  <c r="AI17" i="15"/>
  <c r="AH17" i="15"/>
  <c r="Y17" i="15"/>
  <c r="AJ16" i="15"/>
  <c r="AI16" i="15"/>
  <c r="AH16" i="15"/>
  <c r="Y16" i="15"/>
  <c r="AJ15" i="15"/>
  <c r="AI15" i="15"/>
  <c r="AH15" i="15"/>
  <c r="Y15" i="15"/>
  <c r="AJ14" i="15"/>
  <c r="AI14" i="15"/>
  <c r="AH14" i="15"/>
  <c r="Y14" i="15"/>
  <c r="AJ13" i="15"/>
  <c r="AI13" i="15"/>
  <c r="AH13" i="15"/>
  <c r="Y13" i="15"/>
  <c r="AJ12" i="15"/>
  <c r="AI12" i="15"/>
  <c r="AH12" i="15"/>
  <c r="Y12" i="15"/>
  <c r="AJ11" i="15"/>
  <c r="AI11" i="15"/>
  <c r="AH11" i="15"/>
  <c r="AJ10" i="15"/>
  <c r="AI10" i="15"/>
  <c r="AH10" i="15"/>
  <c r="Y10" i="15"/>
  <c r="AJ9" i="15"/>
  <c r="AI9" i="15"/>
  <c r="AH9" i="15"/>
  <c r="Y9" i="15"/>
  <c r="AJ8" i="15"/>
  <c r="AI8" i="15"/>
  <c r="AH8" i="15"/>
  <c r="Y8" i="15"/>
  <c r="AJ7" i="15"/>
  <c r="AI7" i="15"/>
  <c r="AH7" i="15"/>
  <c r="Y7" i="15"/>
  <c r="AJ6" i="15"/>
  <c r="AI6" i="15"/>
  <c r="AH6" i="15"/>
  <c r="Y6" i="15"/>
  <c r="AJ5" i="15"/>
  <c r="AI5" i="15"/>
  <c r="AH5" i="15"/>
  <c r="Y5" i="15"/>
  <c r="AJ4" i="15"/>
  <c r="AI4" i="15"/>
  <c r="AH4" i="15"/>
  <c r="Y4" i="15"/>
  <c r="AJ3" i="15"/>
  <c r="AI3" i="15"/>
  <c r="AH3" i="15"/>
  <c r="Y3" i="15"/>
  <c r="AJ2" i="15"/>
  <c r="AI2" i="15"/>
  <c r="AH2" i="15"/>
  <c r="Y2" i="15"/>
  <c r="AM105" i="14"/>
  <c r="AL105" i="14"/>
  <c r="AE105" i="14"/>
  <c r="I105" i="14"/>
  <c r="AM104" i="14"/>
  <c r="AL104" i="14"/>
  <c r="AK104" i="14"/>
  <c r="AK105" i="14" s="1"/>
  <c r="AG104" i="14"/>
  <c r="AF104" i="14"/>
  <c r="AE104" i="14"/>
  <c r="H104" i="14"/>
  <c r="H105" i="14" s="1"/>
  <c r="AJ62" i="14"/>
  <c r="AI62" i="14"/>
  <c r="AH62" i="14"/>
  <c r="Y62" i="14"/>
  <c r="AJ61" i="14"/>
  <c r="AI61" i="14"/>
  <c r="AH61" i="14"/>
  <c r="Y61" i="14"/>
  <c r="AJ60" i="14"/>
  <c r="AI60" i="14"/>
  <c r="AH60" i="14"/>
  <c r="Y60" i="14"/>
  <c r="AJ59" i="14"/>
  <c r="AI59" i="14"/>
  <c r="AH59" i="14"/>
  <c r="Y59" i="14"/>
  <c r="AJ58" i="14"/>
  <c r="AI58" i="14"/>
  <c r="AH58" i="14"/>
  <c r="Y58" i="14"/>
  <c r="AJ57" i="14"/>
  <c r="AI57" i="14"/>
  <c r="AH57" i="14"/>
  <c r="Y57" i="14"/>
  <c r="AJ56" i="14"/>
  <c r="AI56" i="14"/>
  <c r="AH56" i="14"/>
  <c r="Y56" i="14"/>
  <c r="AJ55" i="14"/>
  <c r="AI55" i="14"/>
  <c r="AH55" i="14"/>
  <c r="Y55" i="14"/>
  <c r="AJ54" i="14"/>
  <c r="AI54" i="14"/>
  <c r="AH54" i="14"/>
  <c r="Y54" i="14"/>
  <c r="AJ53" i="14"/>
  <c r="AI53" i="14"/>
  <c r="AH53" i="14"/>
  <c r="Y53" i="14"/>
  <c r="AJ52" i="14"/>
  <c r="AI52" i="14"/>
  <c r="AH52" i="14"/>
  <c r="Y52" i="14"/>
  <c r="AJ51" i="14"/>
  <c r="AI51" i="14"/>
  <c r="AH51" i="14"/>
  <c r="Y51" i="14"/>
  <c r="AJ50" i="14"/>
  <c r="AI50" i="14"/>
  <c r="AH50" i="14"/>
  <c r="Y50" i="14"/>
  <c r="AJ49" i="14"/>
  <c r="AI49" i="14"/>
  <c r="AH49" i="14"/>
  <c r="Y49" i="14"/>
  <c r="AJ48" i="14"/>
  <c r="AI48" i="14"/>
  <c r="AH48" i="14"/>
  <c r="Y48" i="14"/>
  <c r="AJ47" i="14"/>
  <c r="AI47" i="14"/>
  <c r="AH47" i="14"/>
  <c r="Y47" i="14"/>
  <c r="AJ46" i="14"/>
  <c r="AI46" i="14"/>
  <c r="AH46" i="14"/>
  <c r="Y46" i="14"/>
  <c r="AJ45" i="14"/>
  <c r="AI45" i="14"/>
  <c r="AH45" i="14"/>
  <c r="Y45" i="14"/>
  <c r="AJ44" i="14"/>
  <c r="AI44" i="14"/>
  <c r="AH44" i="14"/>
  <c r="Y44" i="14"/>
  <c r="AJ43" i="14"/>
  <c r="AI43" i="14"/>
  <c r="AH43" i="14"/>
  <c r="Y43" i="14"/>
  <c r="AJ42" i="14"/>
  <c r="AI42" i="14"/>
  <c r="AH42" i="14"/>
  <c r="Y42" i="14"/>
  <c r="AJ41" i="14"/>
  <c r="AI41" i="14"/>
  <c r="AH41" i="14"/>
  <c r="Y41" i="14"/>
  <c r="AJ40" i="14"/>
  <c r="AI40" i="14"/>
  <c r="AH40" i="14"/>
  <c r="Y40" i="14"/>
  <c r="AJ39" i="14"/>
  <c r="AI39" i="14"/>
  <c r="AH39" i="14"/>
  <c r="Y39" i="14"/>
  <c r="AJ38" i="14"/>
  <c r="AI38" i="14"/>
  <c r="AH38" i="14"/>
  <c r="Y38" i="14"/>
  <c r="AJ37" i="14"/>
  <c r="AI37" i="14"/>
  <c r="AH37" i="14"/>
  <c r="Y37" i="14"/>
  <c r="AJ36" i="14"/>
  <c r="AI36" i="14"/>
  <c r="AH36" i="14"/>
  <c r="AJ35" i="14"/>
  <c r="AI35" i="14"/>
  <c r="AH35" i="14"/>
  <c r="Y35" i="14"/>
  <c r="AJ34" i="14"/>
  <c r="AI34" i="14"/>
  <c r="AH34" i="14"/>
  <c r="Y34" i="14"/>
  <c r="AJ33" i="14"/>
  <c r="AI33" i="14"/>
  <c r="AH33" i="14"/>
  <c r="Y33" i="14"/>
  <c r="AJ32" i="14"/>
  <c r="AI32" i="14"/>
  <c r="AH32" i="14"/>
  <c r="Y32" i="14"/>
  <c r="AJ31" i="14"/>
  <c r="AI31" i="14"/>
  <c r="AH31" i="14"/>
  <c r="Y31" i="14"/>
  <c r="AJ30" i="14"/>
  <c r="AI30" i="14"/>
  <c r="AH30" i="14"/>
  <c r="Y30" i="14"/>
  <c r="AJ29" i="14"/>
  <c r="AI29" i="14"/>
  <c r="AH29" i="14"/>
  <c r="Y29" i="14"/>
  <c r="AJ28" i="14"/>
  <c r="AI28" i="14"/>
  <c r="AH28" i="14"/>
  <c r="Y28" i="14"/>
  <c r="AJ27" i="14"/>
  <c r="AI27" i="14"/>
  <c r="AH27" i="14"/>
  <c r="Y27" i="14"/>
  <c r="AJ26" i="14"/>
  <c r="AI26" i="14"/>
  <c r="AH26" i="14"/>
  <c r="Y26" i="14"/>
  <c r="AJ25" i="14"/>
  <c r="AI25" i="14"/>
  <c r="AH25" i="14"/>
  <c r="Y25" i="14"/>
  <c r="AJ24" i="14"/>
  <c r="AI24" i="14"/>
  <c r="AH24" i="14"/>
  <c r="Y24" i="14"/>
  <c r="AJ23" i="14"/>
  <c r="AI23" i="14"/>
  <c r="AH23" i="14"/>
  <c r="Y23" i="14"/>
  <c r="AJ22" i="14"/>
  <c r="AI22" i="14"/>
  <c r="AH22" i="14"/>
  <c r="Y22" i="14"/>
  <c r="AJ21" i="14"/>
  <c r="AI21" i="14"/>
  <c r="AH21" i="14"/>
  <c r="Y21" i="14"/>
  <c r="AJ20" i="14"/>
  <c r="AI20" i="14"/>
  <c r="AH20" i="14"/>
  <c r="Y20" i="14"/>
  <c r="AJ19" i="14"/>
  <c r="AI19" i="14"/>
  <c r="AH19" i="14"/>
  <c r="Y19" i="14"/>
  <c r="AJ18" i="14"/>
  <c r="AI18" i="14"/>
  <c r="AH18" i="14"/>
  <c r="Y18" i="14"/>
  <c r="AJ17" i="14"/>
  <c r="AI17" i="14"/>
  <c r="AH17" i="14"/>
  <c r="Y17" i="14"/>
  <c r="AJ16" i="14"/>
  <c r="AI16" i="14"/>
  <c r="AH16" i="14"/>
  <c r="Y16" i="14"/>
  <c r="AJ15" i="14"/>
  <c r="AI15" i="14"/>
  <c r="AH15" i="14"/>
  <c r="Y15" i="14"/>
  <c r="AJ14" i="14"/>
  <c r="AI14" i="14"/>
  <c r="AH14" i="14"/>
  <c r="Y14" i="14"/>
  <c r="AJ13" i="14"/>
  <c r="AI13" i="14"/>
  <c r="AH13" i="14"/>
  <c r="Y13" i="14"/>
  <c r="AJ12" i="14"/>
  <c r="AI12" i="14"/>
  <c r="AH12" i="14"/>
  <c r="Y12" i="14"/>
  <c r="AJ11" i="14"/>
  <c r="AI11" i="14"/>
  <c r="AH11" i="14"/>
  <c r="Y11" i="14"/>
  <c r="AJ10" i="14"/>
  <c r="AI10" i="14"/>
  <c r="AH10" i="14"/>
  <c r="Y10" i="14"/>
  <c r="AJ9" i="14"/>
  <c r="AI9" i="14"/>
  <c r="AH9" i="14"/>
  <c r="Y9" i="14"/>
  <c r="AJ8" i="14"/>
  <c r="AI8" i="14"/>
  <c r="AH8" i="14"/>
  <c r="AJ7" i="14"/>
  <c r="AI7" i="14"/>
  <c r="AH7" i="14"/>
  <c r="Y7" i="14"/>
  <c r="AJ6" i="14"/>
  <c r="AI6" i="14"/>
  <c r="AH6" i="14"/>
  <c r="Y6" i="14"/>
  <c r="AJ5" i="14"/>
  <c r="AI5" i="14"/>
  <c r="AH5" i="14"/>
  <c r="Y5" i="14"/>
  <c r="AJ4" i="14"/>
  <c r="AI4" i="14"/>
  <c r="AH4" i="14"/>
  <c r="Y4" i="14"/>
  <c r="AJ3" i="14"/>
  <c r="AI3" i="14"/>
  <c r="AH3" i="14"/>
  <c r="Y3" i="14"/>
  <c r="AJ2" i="14"/>
  <c r="AI2" i="14"/>
  <c r="AH2" i="14"/>
  <c r="Y2" i="14"/>
  <c r="AH81" i="12"/>
  <c r="AO83" i="12"/>
  <c r="AN83" i="12"/>
  <c r="AM83" i="12"/>
  <c r="AI83" i="12"/>
  <c r="AH83" i="12"/>
  <c r="AN27" i="13"/>
  <c r="AM27" i="13"/>
  <c r="AL27" i="13"/>
  <c r="AH27" i="13"/>
  <c r="AG27" i="13"/>
  <c r="AF27" i="13"/>
  <c r="AL25" i="13"/>
  <c r="AG25" i="13"/>
  <c r="AF25" i="13"/>
  <c r="AG83" i="12"/>
  <c r="AO81" i="12"/>
  <c r="AN81" i="12"/>
  <c r="AM81" i="12"/>
  <c r="AI81" i="12"/>
  <c r="AG81" i="12"/>
  <c r="H27" i="13"/>
  <c r="I25" i="13"/>
  <c r="I83" i="12"/>
  <c r="I81" i="12"/>
  <c r="I26" i="13"/>
  <c r="I27" i="13" s="1"/>
  <c r="AN24" i="13"/>
  <c r="AN25" i="13" s="1"/>
  <c r="AM24" i="13"/>
  <c r="AM25" i="13" s="1"/>
  <c r="AL24" i="13"/>
  <c r="AH24" i="13"/>
  <c r="AH25" i="13" s="1"/>
  <c r="AG24" i="13"/>
  <c r="AF24" i="13"/>
  <c r="H24" i="13"/>
  <c r="H25" i="13" s="1"/>
  <c r="AK23" i="13"/>
  <c r="AJ23" i="13"/>
  <c r="AI23" i="13"/>
  <c r="Z23" i="13"/>
  <c r="AK22" i="13"/>
  <c r="AJ22" i="13"/>
  <c r="AI22" i="13"/>
  <c r="Z22" i="13"/>
  <c r="AK21" i="13"/>
  <c r="AJ21" i="13"/>
  <c r="AI21" i="13"/>
  <c r="Z21" i="13"/>
  <c r="AK20" i="13"/>
  <c r="AJ20" i="13"/>
  <c r="AI20" i="13"/>
  <c r="Z20" i="13"/>
  <c r="AK19" i="13"/>
  <c r="AJ19" i="13"/>
  <c r="AI19" i="13"/>
  <c r="Z19" i="13"/>
  <c r="AK18" i="13"/>
  <c r="AJ18" i="13"/>
  <c r="AI18" i="13"/>
  <c r="Z18" i="13"/>
  <c r="AK17" i="13"/>
  <c r="AJ17" i="13"/>
  <c r="AI17" i="13"/>
  <c r="Z17" i="13"/>
  <c r="AK16" i="13"/>
  <c r="AJ16" i="13"/>
  <c r="AI16" i="13"/>
  <c r="Z16" i="13"/>
  <c r="AK15" i="13"/>
  <c r="AJ15" i="13"/>
  <c r="AI15" i="13"/>
  <c r="Z15" i="13"/>
  <c r="AK14" i="13"/>
  <c r="AJ14" i="13"/>
  <c r="AI14" i="13"/>
  <c r="Z14" i="13"/>
  <c r="AK13" i="13"/>
  <c r="AJ13" i="13"/>
  <c r="AI13" i="13"/>
  <c r="Z13" i="13"/>
  <c r="AK12" i="13"/>
  <c r="AJ12" i="13"/>
  <c r="AI12" i="13"/>
  <c r="Z12" i="13"/>
  <c r="AK11" i="13"/>
  <c r="AJ11" i="13"/>
  <c r="AI11" i="13"/>
  <c r="Z11" i="13"/>
  <c r="AK10" i="13"/>
  <c r="AJ10" i="13"/>
  <c r="AI10" i="13"/>
  <c r="Z10" i="13"/>
  <c r="AK9" i="13"/>
  <c r="AJ9" i="13"/>
  <c r="AI9" i="13"/>
  <c r="Z9" i="13"/>
  <c r="AK8" i="13"/>
  <c r="AJ8" i="13"/>
  <c r="AI8" i="13"/>
  <c r="Z8" i="13"/>
  <c r="AK7" i="13"/>
  <c r="AJ7" i="13"/>
  <c r="AI7" i="13"/>
  <c r="Z7" i="13"/>
  <c r="AK6" i="13"/>
  <c r="AJ6" i="13"/>
  <c r="AI6" i="13"/>
  <c r="AK5" i="13"/>
  <c r="AJ5" i="13"/>
  <c r="AI5" i="13"/>
  <c r="Z5" i="13"/>
  <c r="AK4" i="13"/>
  <c r="AJ4" i="13"/>
  <c r="AI4" i="13"/>
  <c r="Z4" i="13"/>
  <c r="AK3" i="13"/>
  <c r="AJ3" i="13"/>
  <c r="AI3" i="13"/>
  <c r="Z3" i="13"/>
  <c r="AK2" i="13"/>
  <c r="AJ2" i="13"/>
  <c r="AI2" i="13"/>
  <c r="Z2" i="13"/>
  <c r="AO82" i="12"/>
  <c r="AN82" i="12"/>
  <c r="AG82" i="12"/>
  <c r="I82" i="12"/>
  <c r="AO80" i="12"/>
  <c r="AN80" i="12"/>
  <c r="AM80" i="12"/>
  <c r="AI80" i="12"/>
  <c r="AH80" i="12"/>
  <c r="AG80" i="12"/>
  <c r="H80" i="12"/>
  <c r="H82" i="12" s="1"/>
  <c r="H83" i="12" s="1"/>
  <c r="AL79" i="12"/>
  <c r="AK79" i="12"/>
  <c r="AJ79" i="12"/>
  <c r="AA79" i="12"/>
  <c r="AL78" i="12"/>
  <c r="AK78" i="12"/>
  <c r="AJ78" i="12"/>
  <c r="AA78" i="12"/>
  <c r="AL77" i="12"/>
  <c r="AK77" i="12"/>
  <c r="AJ77" i="12"/>
  <c r="AA77" i="12"/>
  <c r="AL76" i="12"/>
  <c r="AK76" i="12"/>
  <c r="AJ76" i="12"/>
  <c r="AA76" i="12"/>
  <c r="AL75" i="12"/>
  <c r="AK75" i="12"/>
  <c r="AJ75" i="12"/>
  <c r="AA75" i="12"/>
  <c r="AL74" i="12"/>
  <c r="AK74" i="12"/>
  <c r="AJ74" i="12"/>
  <c r="AA74" i="12"/>
  <c r="AL73" i="12"/>
  <c r="AK73" i="12"/>
  <c r="AJ73" i="12"/>
  <c r="AA73" i="12"/>
  <c r="AL72" i="12"/>
  <c r="AK72" i="12"/>
  <c r="AJ72" i="12"/>
  <c r="AA72" i="12"/>
  <c r="AL71" i="12"/>
  <c r="AK71" i="12"/>
  <c r="AJ71" i="12"/>
  <c r="AA71" i="12"/>
  <c r="AL70" i="12"/>
  <c r="AK70" i="12"/>
  <c r="AJ70" i="12"/>
  <c r="AA70" i="12"/>
  <c r="AL69" i="12"/>
  <c r="AK69" i="12"/>
  <c r="AJ69" i="12"/>
  <c r="AA69" i="12"/>
  <c r="AL68" i="12"/>
  <c r="AK68" i="12"/>
  <c r="AJ68" i="12"/>
  <c r="AA68" i="12"/>
  <c r="AL67" i="12"/>
  <c r="AK67" i="12"/>
  <c r="AJ67" i="12"/>
  <c r="AA67" i="12"/>
  <c r="AL66" i="12"/>
  <c r="AK66" i="12"/>
  <c r="AJ66" i="12"/>
  <c r="AA66" i="12"/>
  <c r="AL65" i="12"/>
  <c r="AK65" i="12"/>
  <c r="AJ65" i="12"/>
  <c r="AA65" i="12"/>
  <c r="AL64" i="12"/>
  <c r="AK64" i="12"/>
  <c r="AJ64" i="12"/>
  <c r="AA64" i="12"/>
  <c r="AL63" i="12"/>
  <c r="AK63" i="12"/>
  <c r="AJ63" i="12"/>
  <c r="AA63" i="12"/>
  <c r="AL62" i="12"/>
  <c r="AK62" i="12"/>
  <c r="AJ62" i="12"/>
  <c r="AA62" i="12"/>
  <c r="AL61" i="12"/>
  <c r="AK61" i="12"/>
  <c r="AJ61" i="12"/>
  <c r="AA61" i="12"/>
  <c r="AL60" i="12"/>
  <c r="AK60" i="12"/>
  <c r="AJ60" i="12"/>
  <c r="AA60" i="12"/>
  <c r="AL59" i="12"/>
  <c r="AK59" i="12"/>
  <c r="AJ59" i="12"/>
  <c r="AA59" i="12"/>
  <c r="AL58" i="12"/>
  <c r="AK58" i="12"/>
  <c r="AJ58" i="12"/>
  <c r="AA58" i="12"/>
  <c r="AL57" i="12"/>
  <c r="AK57" i="12"/>
  <c r="AJ57" i="12"/>
  <c r="AA57" i="12"/>
  <c r="AL56" i="12"/>
  <c r="AK56" i="12"/>
  <c r="AJ56" i="12"/>
  <c r="AA56" i="12"/>
  <c r="AL55" i="12"/>
  <c r="AK55" i="12"/>
  <c r="AJ55" i="12"/>
  <c r="AA55" i="12"/>
  <c r="AL54" i="12"/>
  <c r="AK54" i="12"/>
  <c r="AJ54" i="12"/>
  <c r="AA54" i="12"/>
  <c r="AL53" i="12"/>
  <c r="AK53" i="12"/>
  <c r="AJ53" i="12"/>
  <c r="AA53" i="12"/>
  <c r="AL52" i="12"/>
  <c r="AK52" i="12"/>
  <c r="AJ52" i="12"/>
  <c r="AA52" i="12"/>
  <c r="AL51" i="12"/>
  <c r="AK51" i="12"/>
  <c r="AJ51" i="12"/>
  <c r="AA51" i="12"/>
  <c r="AL50" i="12"/>
  <c r="AK50" i="12"/>
  <c r="AJ50" i="12"/>
  <c r="AA50" i="12"/>
  <c r="AL49" i="12"/>
  <c r="AK49" i="12"/>
  <c r="AJ49" i="12"/>
  <c r="AA49" i="12"/>
  <c r="AL48" i="12"/>
  <c r="AK48" i="12"/>
  <c r="AJ48" i="12"/>
  <c r="AA48" i="12"/>
  <c r="AL47" i="12"/>
  <c r="AK47" i="12"/>
  <c r="AJ47" i="12"/>
  <c r="AA47" i="12"/>
  <c r="AL46" i="12"/>
  <c r="AK46" i="12"/>
  <c r="AJ46" i="12"/>
  <c r="AL45" i="12"/>
  <c r="AK45" i="12"/>
  <c r="AJ45" i="12"/>
  <c r="AA45" i="12"/>
  <c r="AL44" i="12"/>
  <c r="AK44" i="12"/>
  <c r="AJ44" i="12"/>
  <c r="AA44" i="12"/>
  <c r="AL43" i="12"/>
  <c r="AK43" i="12"/>
  <c r="AJ43" i="12"/>
  <c r="AL42" i="12"/>
  <c r="AK42" i="12"/>
  <c r="AJ42" i="12"/>
  <c r="AA42" i="12"/>
  <c r="AL41" i="12"/>
  <c r="AK41" i="12"/>
  <c r="AJ41" i="12"/>
  <c r="AA41" i="12"/>
  <c r="AL40" i="12"/>
  <c r="AK40" i="12"/>
  <c r="AJ40" i="12"/>
  <c r="AA40" i="12"/>
  <c r="AL39" i="12"/>
  <c r="AK39" i="12"/>
  <c r="AJ39" i="12"/>
  <c r="AA39" i="12"/>
  <c r="AL38" i="12"/>
  <c r="AK38" i="12"/>
  <c r="AJ38" i="12"/>
  <c r="AA38" i="12"/>
  <c r="AL37" i="12"/>
  <c r="AK37" i="12"/>
  <c r="AJ37" i="12"/>
  <c r="AA37" i="12"/>
  <c r="AL36" i="12"/>
  <c r="AK36" i="12"/>
  <c r="AJ36" i="12"/>
  <c r="AA36" i="12"/>
  <c r="AL35" i="12"/>
  <c r="AK35" i="12"/>
  <c r="AJ35" i="12"/>
  <c r="AA35" i="12"/>
  <c r="AL34" i="12"/>
  <c r="AK34" i="12"/>
  <c r="AJ34" i="12"/>
  <c r="AA34" i="12"/>
  <c r="AL33" i="12"/>
  <c r="AK33" i="12"/>
  <c r="AJ33" i="12"/>
  <c r="AA33" i="12"/>
  <c r="AL32" i="12"/>
  <c r="AK32" i="12"/>
  <c r="AJ32" i="12"/>
  <c r="AA32" i="12"/>
  <c r="AL31" i="12"/>
  <c r="AK31" i="12"/>
  <c r="AJ31" i="12"/>
  <c r="AA31" i="12"/>
  <c r="AL30" i="12"/>
  <c r="AK30" i="12"/>
  <c r="AJ30" i="12"/>
  <c r="AA30" i="12"/>
  <c r="AL29" i="12"/>
  <c r="AK29" i="12"/>
  <c r="AJ29" i="12"/>
  <c r="AA29" i="12"/>
  <c r="AL28" i="12"/>
  <c r="AK28" i="12"/>
  <c r="AJ28" i="12"/>
  <c r="AA28" i="12"/>
  <c r="AL27" i="12"/>
  <c r="AK27" i="12"/>
  <c r="AJ27" i="12"/>
  <c r="AA27" i="12"/>
  <c r="AL26" i="12"/>
  <c r="AK26" i="12"/>
  <c r="AJ26" i="12"/>
  <c r="AA26" i="12"/>
  <c r="AL25" i="12"/>
  <c r="AK25" i="12"/>
  <c r="AJ25" i="12"/>
  <c r="AA25" i="12"/>
  <c r="AL24" i="12"/>
  <c r="AK24" i="12"/>
  <c r="AJ24" i="12"/>
  <c r="AA24" i="12"/>
  <c r="AL23" i="12"/>
  <c r="AK23" i="12"/>
  <c r="AJ23" i="12"/>
  <c r="AA23" i="12"/>
  <c r="AL22" i="12"/>
  <c r="AK22" i="12"/>
  <c r="AJ22" i="12"/>
  <c r="AA22" i="12"/>
  <c r="AL21" i="12"/>
  <c r="AK21" i="12"/>
  <c r="AJ21" i="12"/>
  <c r="AA21" i="12"/>
  <c r="AL20" i="12"/>
  <c r="AK20" i="12"/>
  <c r="AJ20" i="12"/>
  <c r="AA20" i="12"/>
  <c r="AL19" i="12"/>
  <c r="AK19" i="12"/>
  <c r="AJ19" i="12"/>
  <c r="AA19" i="12"/>
  <c r="AL18" i="12"/>
  <c r="AK18" i="12"/>
  <c r="AJ18" i="12"/>
  <c r="AA18" i="12"/>
  <c r="AL17" i="12"/>
  <c r="AK17" i="12"/>
  <c r="AJ17" i="12"/>
  <c r="AL16" i="12"/>
  <c r="AK16" i="12"/>
  <c r="AJ16" i="12"/>
  <c r="AA16" i="12"/>
  <c r="AL15" i="12"/>
  <c r="AK15" i="12"/>
  <c r="AJ15" i="12"/>
  <c r="AA15" i="12"/>
  <c r="AL14" i="12"/>
  <c r="AK14" i="12"/>
  <c r="AJ14" i="12"/>
  <c r="AA14" i="12"/>
  <c r="AL13" i="12"/>
  <c r="AK13" i="12"/>
  <c r="AJ13" i="12"/>
  <c r="AA13" i="12"/>
  <c r="AL12" i="12"/>
  <c r="AK12" i="12"/>
  <c r="AJ12" i="12"/>
  <c r="AA12" i="12"/>
  <c r="AL11" i="12"/>
  <c r="AK11" i="12"/>
  <c r="AJ11" i="12"/>
  <c r="AA11" i="12"/>
  <c r="AL10" i="12"/>
  <c r="AK10" i="12"/>
  <c r="AJ10" i="12"/>
  <c r="AA10" i="12"/>
  <c r="AL9" i="12"/>
  <c r="AK9" i="12"/>
  <c r="AJ9" i="12"/>
  <c r="AA9" i="12"/>
  <c r="AL8" i="12"/>
  <c r="AK8" i="12"/>
  <c r="AJ8" i="12"/>
  <c r="AA8" i="12"/>
  <c r="AL7" i="12"/>
  <c r="AK7" i="12"/>
  <c r="AJ7" i="12"/>
  <c r="AA7" i="12"/>
  <c r="AL6" i="12"/>
  <c r="AK6" i="12"/>
  <c r="AJ6" i="12"/>
  <c r="AA6" i="12"/>
  <c r="AL5" i="12"/>
  <c r="AK5" i="12"/>
  <c r="AJ5" i="12"/>
  <c r="AA5" i="12"/>
  <c r="AL4" i="12"/>
  <c r="AK4" i="12"/>
  <c r="AJ4" i="12"/>
  <c r="AA4" i="12"/>
  <c r="AL3" i="12"/>
  <c r="AK3" i="12"/>
  <c r="AJ3" i="12"/>
  <c r="AA3" i="12"/>
  <c r="AL2" i="12"/>
  <c r="AK2" i="12"/>
  <c r="AJ2" i="12"/>
  <c r="AA2" i="12"/>
  <c r="AM105" i="10"/>
  <c r="AM104" i="10"/>
  <c r="AM103" i="10"/>
  <c r="AM102" i="10"/>
  <c r="AJ3" i="10"/>
  <c r="AJ4" i="10"/>
  <c r="AJ5" i="10"/>
  <c r="AJ6" i="10"/>
  <c r="AJ7" i="10"/>
  <c r="AJ8" i="10"/>
  <c r="AJ9" i="10"/>
  <c r="AJ10" i="10"/>
  <c r="AJ11" i="10"/>
  <c r="AJ12" i="10"/>
  <c r="AJ13" i="10"/>
  <c r="AJ14" i="10"/>
  <c r="AJ15" i="10"/>
  <c r="AJ16" i="10"/>
  <c r="AJ17" i="10"/>
  <c r="AJ18" i="10"/>
  <c r="AJ19" i="10"/>
  <c r="AJ20" i="10"/>
  <c r="AJ21" i="10"/>
  <c r="AJ22" i="10"/>
  <c r="AJ23" i="10"/>
  <c r="AJ24" i="10"/>
  <c r="AJ25" i="10"/>
  <c r="AJ26" i="10"/>
  <c r="AJ27" i="10"/>
  <c r="AJ28" i="10"/>
  <c r="AJ29" i="10"/>
  <c r="AJ30" i="10"/>
  <c r="AJ31" i="10"/>
  <c r="AJ32" i="10"/>
  <c r="AJ33" i="10"/>
  <c r="AJ34" i="10"/>
  <c r="AJ35" i="10"/>
  <c r="AJ36" i="10"/>
  <c r="AJ37" i="10"/>
  <c r="AJ38" i="10"/>
  <c r="AJ39" i="10"/>
  <c r="AJ40" i="10"/>
  <c r="AJ41" i="10"/>
  <c r="AJ42" i="10"/>
  <c r="AJ43" i="10"/>
  <c r="AJ44" i="10"/>
  <c r="AJ45" i="10"/>
  <c r="AJ46" i="10"/>
  <c r="AJ47" i="10"/>
  <c r="AJ48" i="10"/>
  <c r="AJ49" i="10"/>
  <c r="AJ50" i="10"/>
  <c r="AJ51" i="10"/>
  <c r="AJ52" i="10"/>
  <c r="AJ53" i="10"/>
  <c r="AJ54" i="10"/>
  <c r="AJ55" i="10"/>
  <c r="AJ56" i="10"/>
  <c r="AJ57" i="10"/>
  <c r="AJ58" i="10"/>
  <c r="AJ59" i="10"/>
  <c r="AJ60" i="10"/>
  <c r="AJ61" i="10"/>
  <c r="AJ62" i="10"/>
  <c r="AJ63" i="10"/>
  <c r="AJ64" i="10"/>
  <c r="AJ65" i="10"/>
  <c r="AJ66" i="10"/>
  <c r="AJ67" i="10"/>
  <c r="AJ68" i="10"/>
  <c r="AJ69" i="10"/>
  <c r="AJ70" i="10"/>
  <c r="AJ71" i="10"/>
  <c r="AJ72" i="10"/>
  <c r="AJ73" i="10"/>
  <c r="AJ74" i="10"/>
  <c r="AJ75" i="10"/>
  <c r="AJ76" i="10"/>
  <c r="AJ77" i="10"/>
  <c r="AJ78" i="10"/>
  <c r="AJ79" i="10"/>
  <c r="AJ80" i="10"/>
  <c r="AJ81" i="10"/>
  <c r="AJ82" i="10"/>
  <c r="AJ83" i="10"/>
  <c r="AJ84" i="10"/>
  <c r="AJ85" i="10"/>
  <c r="AJ86" i="10"/>
  <c r="AJ87" i="10"/>
  <c r="AJ88" i="10"/>
  <c r="AJ89" i="10"/>
  <c r="AJ90" i="10"/>
  <c r="AJ91" i="10"/>
  <c r="AJ92" i="10"/>
  <c r="AJ93" i="10"/>
  <c r="AJ94" i="10"/>
  <c r="AJ95" i="10"/>
  <c r="AJ96" i="10"/>
  <c r="AJ97" i="10"/>
  <c r="AJ98" i="10"/>
  <c r="AJ99" i="10"/>
  <c r="AJ100" i="10"/>
  <c r="AJ101" i="10"/>
  <c r="AJ2" i="10"/>
  <c r="AI2" i="10"/>
  <c r="I105" i="10"/>
  <c r="I104" i="10"/>
  <c r="I103" i="10"/>
  <c r="H102" i="10"/>
  <c r="H103" i="10" s="1"/>
  <c r="AL105" i="10"/>
  <c r="AL104" i="10"/>
  <c r="AL103" i="10"/>
  <c r="AN102" i="10"/>
  <c r="AN104" i="10" s="1"/>
  <c r="AN105" i="10" s="1"/>
  <c r="AL102" i="10"/>
  <c r="AI31" i="10"/>
  <c r="AH105" i="10"/>
  <c r="AH103" i="10"/>
  <c r="AH102" i="10"/>
  <c r="AK3" i="10"/>
  <c r="AK4" i="10"/>
  <c r="AK5" i="10"/>
  <c r="AK6" i="10"/>
  <c r="AK7" i="10"/>
  <c r="AK8" i="10"/>
  <c r="AK9" i="10"/>
  <c r="AK10" i="10"/>
  <c r="AK11" i="10"/>
  <c r="AK12" i="10"/>
  <c r="AK13" i="10"/>
  <c r="AK14" i="10"/>
  <c r="AK15" i="10"/>
  <c r="AK16" i="10"/>
  <c r="AK17" i="10"/>
  <c r="AK18" i="10"/>
  <c r="AK19" i="10"/>
  <c r="AK20" i="10"/>
  <c r="AK21" i="10"/>
  <c r="AK22" i="10"/>
  <c r="AK23" i="10"/>
  <c r="AK24" i="10"/>
  <c r="AK25" i="10"/>
  <c r="AK26" i="10"/>
  <c r="AK27" i="10"/>
  <c r="AK28" i="10"/>
  <c r="AK29" i="10"/>
  <c r="AK30" i="10"/>
  <c r="AK31" i="10"/>
  <c r="AK32" i="10"/>
  <c r="AK33" i="10"/>
  <c r="AK34" i="10"/>
  <c r="AK35" i="10"/>
  <c r="AK36" i="10"/>
  <c r="AK37" i="10"/>
  <c r="AK38" i="10"/>
  <c r="AK39" i="10"/>
  <c r="AK40" i="10"/>
  <c r="AK41" i="10"/>
  <c r="AK42" i="10"/>
  <c r="AK43" i="10"/>
  <c r="AK44" i="10"/>
  <c r="AK45" i="10"/>
  <c r="AK46" i="10"/>
  <c r="AK47" i="10"/>
  <c r="AK48" i="10"/>
  <c r="AK49" i="10"/>
  <c r="AK50" i="10"/>
  <c r="AK51" i="10"/>
  <c r="AK52" i="10"/>
  <c r="AK53" i="10"/>
  <c r="AK54" i="10"/>
  <c r="AK55" i="10"/>
  <c r="AK56" i="10"/>
  <c r="AK57" i="10"/>
  <c r="AK58" i="10"/>
  <c r="AK59" i="10"/>
  <c r="AK60" i="10"/>
  <c r="AK61" i="10"/>
  <c r="AK62" i="10"/>
  <c r="AK63" i="10"/>
  <c r="AK64" i="10"/>
  <c r="AK65" i="10"/>
  <c r="AK66" i="10"/>
  <c r="AK67" i="10"/>
  <c r="AK68" i="10"/>
  <c r="AK69" i="10"/>
  <c r="AK70" i="10"/>
  <c r="AK71" i="10"/>
  <c r="AK72" i="10"/>
  <c r="AK73" i="10"/>
  <c r="AK74" i="10"/>
  <c r="AK75" i="10"/>
  <c r="AK76" i="10"/>
  <c r="AK77" i="10"/>
  <c r="AK78" i="10"/>
  <c r="AK79" i="10"/>
  <c r="AK80" i="10"/>
  <c r="AK81" i="10"/>
  <c r="AK82" i="10"/>
  <c r="AK83" i="10"/>
  <c r="AK84" i="10"/>
  <c r="AK85" i="10"/>
  <c r="AK86" i="10"/>
  <c r="AK87" i="10"/>
  <c r="AK88" i="10"/>
  <c r="AK89" i="10"/>
  <c r="AK90" i="10"/>
  <c r="AK91" i="10"/>
  <c r="AK92" i="10"/>
  <c r="AK93" i="10"/>
  <c r="AK94" i="10"/>
  <c r="AK95" i="10"/>
  <c r="AK96" i="10"/>
  <c r="AK97" i="10"/>
  <c r="AK98" i="10"/>
  <c r="AK99" i="10"/>
  <c r="AK100" i="10"/>
  <c r="AK101" i="10"/>
  <c r="AK2" i="10"/>
  <c r="AI3" i="10"/>
  <c r="AI4" i="10"/>
  <c r="AI5" i="10"/>
  <c r="AI6" i="10"/>
  <c r="AI7" i="10"/>
  <c r="AI8" i="10"/>
  <c r="AI9" i="10"/>
  <c r="AI10" i="10"/>
  <c r="AI11" i="10"/>
  <c r="AI12" i="10"/>
  <c r="AI13" i="10"/>
  <c r="AI14" i="10"/>
  <c r="AI15" i="10"/>
  <c r="AI16" i="10"/>
  <c r="AI17" i="10"/>
  <c r="AI18" i="10"/>
  <c r="AI19" i="10"/>
  <c r="AI20" i="10"/>
  <c r="AI21" i="10"/>
  <c r="AI22" i="10"/>
  <c r="AI23" i="10"/>
  <c r="AI24" i="10"/>
  <c r="AI25" i="10"/>
  <c r="AI26" i="10"/>
  <c r="AI27" i="10"/>
  <c r="AI28" i="10"/>
  <c r="AI29" i="10"/>
  <c r="AI30" i="10"/>
  <c r="AI32" i="10"/>
  <c r="AI33" i="10"/>
  <c r="AI34" i="10"/>
  <c r="AI35" i="10"/>
  <c r="AI36" i="10"/>
  <c r="AI37" i="10"/>
  <c r="AI38" i="10"/>
  <c r="AI39" i="10"/>
  <c r="AI40" i="10"/>
  <c r="AI41" i="10"/>
  <c r="AI42" i="10"/>
  <c r="AI43" i="10"/>
  <c r="AI44" i="10"/>
  <c r="AI45" i="10"/>
  <c r="AI46" i="10"/>
  <c r="AI47" i="10"/>
  <c r="AI48" i="10"/>
  <c r="AI49" i="10"/>
  <c r="AI50" i="10"/>
  <c r="AI51" i="10"/>
  <c r="AI52" i="10"/>
  <c r="AI53" i="10"/>
  <c r="AI54" i="10"/>
  <c r="AI55" i="10"/>
  <c r="AI56" i="10"/>
  <c r="AI57" i="10"/>
  <c r="AI58" i="10"/>
  <c r="AI59" i="10"/>
  <c r="AI60" i="10"/>
  <c r="AI61" i="10"/>
  <c r="AI62" i="10"/>
  <c r="AI63" i="10"/>
  <c r="AI64" i="10"/>
  <c r="AI65" i="10"/>
  <c r="AI66" i="10"/>
  <c r="AI67" i="10"/>
  <c r="AI68" i="10"/>
  <c r="AI69" i="10"/>
  <c r="AI70" i="10"/>
  <c r="AI71" i="10"/>
  <c r="AI72" i="10"/>
  <c r="AI73" i="10"/>
  <c r="AI74" i="10"/>
  <c r="AI75" i="10"/>
  <c r="AI76" i="10"/>
  <c r="AI77" i="10"/>
  <c r="AI78" i="10"/>
  <c r="AI79" i="10"/>
  <c r="AI80" i="10"/>
  <c r="AI81" i="10"/>
  <c r="AI82" i="10"/>
  <c r="AI83" i="10"/>
  <c r="AI84" i="10"/>
  <c r="AI85" i="10"/>
  <c r="AI86" i="10"/>
  <c r="AI87" i="10"/>
  <c r="AI88" i="10"/>
  <c r="AI89" i="10"/>
  <c r="AI90" i="10"/>
  <c r="AI91" i="10"/>
  <c r="AI92" i="10"/>
  <c r="AI93" i="10"/>
  <c r="AI94" i="10"/>
  <c r="AI95" i="10"/>
  <c r="AI96" i="10"/>
  <c r="AI97" i="10"/>
  <c r="AI98" i="10"/>
  <c r="AI99" i="10"/>
  <c r="AI100" i="10"/>
  <c r="AI101" i="10"/>
  <c r="AF104" i="10"/>
  <c r="AF105" i="10" s="1"/>
  <c r="AF102" i="10"/>
  <c r="AF103" i="10" s="1"/>
  <c r="AG105" i="10"/>
  <c r="AG102" i="10"/>
  <c r="AG103" i="10" s="1"/>
  <c r="Z101" i="10"/>
  <c r="Z100" i="10"/>
  <c r="Z99" i="10"/>
  <c r="Z98" i="10"/>
  <c r="Z97" i="10"/>
  <c r="Z96" i="10"/>
  <c r="Z95" i="10"/>
  <c r="Z94" i="10"/>
  <c r="Z93" i="10"/>
  <c r="Z92" i="10"/>
  <c r="Z91" i="10"/>
  <c r="Z90" i="10"/>
  <c r="Z89" i="10"/>
  <c r="Z88" i="10"/>
  <c r="Z87" i="10"/>
  <c r="Z86" i="10"/>
  <c r="Z85" i="10"/>
  <c r="Z84" i="10"/>
  <c r="Z83" i="10"/>
  <c r="Z82" i="10"/>
  <c r="Z81" i="10"/>
  <c r="Z80" i="10"/>
  <c r="Z79" i="10"/>
  <c r="Z78" i="10"/>
  <c r="Z77" i="10"/>
  <c r="Z76" i="10"/>
  <c r="Z75" i="10"/>
  <c r="Z74" i="10"/>
  <c r="Z73" i="10"/>
  <c r="Z72" i="10"/>
  <c r="Z71" i="10"/>
  <c r="Z70" i="10"/>
  <c r="Z69" i="10"/>
  <c r="Z68" i="10"/>
  <c r="Z67" i="10"/>
  <c r="Z66" i="10"/>
  <c r="Z65" i="10"/>
  <c r="Z64" i="10"/>
  <c r="Z63" i="10"/>
  <c r="Z61" i="10"/>
  <c r="Z60" i="10"/>
  <c r="Z59" i="10"/>
  <c r="Z57" i="10"/>
  <c r="Z56" i="10"/>
  <c r="Z55" i="10"/>
  <c r="Z54" i="10"/>
  <c r="Z53" i="10"/>
  <c r="Z52" i="10"/>
  <c r="Z51" i="10"/>
  <c r="Z50" i="10"/>
  <c r="Z49" i="10"/>
  <c r="Z48" i="10"/>
  <c r="Z47" i="10"/>
  <c r="Z46" i="10"/>
  <c r="Z45" i="10"/>
  <c r="Z44" i="10"/>
  <c r="Z43" i="10"/>
  <c r="Z42" i="10"/>
  <c r="Z41" i="10"/>
  <c r="Z40" i="10"/>
  <c r="Z39" i="10"/>
  <c r="Z38" i="10"/>
  <c r="Z37" i="10"/>
  <c r="Z36" i="10"/>
  <c r="Z35" i="10"/>
  <c r="Z34" i="10"/>
  <c r="Z33" i="10"/>
  <c r="Z32" i="10"/>
  <c r="Z31" i="10"/>
  <c r="Z30" i="10"/>
  <c r="Z29" i="10"/>
  <c r="Z27" i="10"/>
  <c r="Z26" i="10"/>
  <c r="Z25" i="10"/>
  <c r="Z24" i="10"/>
  <c r="Z23" i="10"/>
  <c r="Z22" i="10"/>
  <c r="Z21" i="10"/>
  <c r="Z20" i="10"/>
  <c r="Z19" i="10"/>
  <c r="Z18" i="10"/>
  <c r="Z17" i="10"/>
  <c r="Z16" i="10"/>
  <c r="Z15" i="10"/>
  <c r="Z14" i="10"/>
  <c r="Z12" i="10"/>
  <c r="Z11" i="10"/>
  <c r="Z10" i="10"/>
  <c r="Z9" i="10"/>
  <c r="Z8" i="10"/>
  <c r="Z7" i="10"/>
  <c r="Z6" i="10"/>
  <c r="Z5" i="10"/>
  <c r="Z4" i="10"/>
  <c r="Z3" i="10"/>
  <c r="Z2" i="10"/>
  <c r="H81" i="12" l="1"/>
  <c r="H104" i="10"/>
  <c r="H105" i="10" s="1"/>
  <c r="AM82" i="12"/>
  <c r="AN103" i="10"/>
  <c r="E12" i="9"/>
  <c r="E22" i="9" s="1"/>
  <c r="B6" i="9"/>
  <c r="B19" i="9"/>
  <c r="B25" i="9"/>
  <c r="Y101" i="7"/>
  <c r="Y100" i="7"/>
  <c r="Y99" i="7"/>
  <c r="Y98" i="7"/>
  <c r="Y97" i="7"/>
  <c r="Y96" i="7"/>
  <c r="Y95" i="7"/>
  <c r="Y94" i="7"/>
  <c r="Y93" i="7"/>
  <c r="Y92" i="7"/>
  <c r="Y91" i="7"/>
  <c r="Y90" i="7"/>
  <c r="Y89" i="7"/>
  <c r="Y88" i="7"/>
  <c r="Y87" i="7"/>
  <c r="Y86" i="7"/>
  <c r="Y85" i="7"/>
  <c r="Y84" i="7"/>
  <c r="Y83" i="7"/>
  <c r="Y82" i="7"/>
  <c r="Y81" i="7"/>
  <c r="Y80" i="7"/>
  <c r="Y79" i="7"/>
  <c r="Y78" i="7"/>
  <c r="Y77" i="7"/>
  <c r="Y76" i="7"/>
  <c r="Y75" i="7"/>
  <c r="Y74" i="7"/>
  <c r="Y73" i="7"/>
  <c r="Y72" i="7"/>
  <c r="Y71" i="7"/>
  <c r="Y70" i="7"/>
  <c r="Y69" i="7"/>
  <c r="Y68" i="7"/>
  <c r="Y67" i="7"/>
  <c r="Y66" i="7"/>
  <c r="Y65" i="7"/>
  <c r="Y64" i="7"/>
  <c r="Y63" i="7"/>
  <c r="Y61" i="7"/>
  <c r="Y60" i="7"/>
  <c r="Y59" i="7"/>
  <c r="Y57" i="7"/>
  <c r="Y56" i="7"/>
  <c r="Y55" i="7"/>
  <c r="Y54" i="7"/>
  <c r="Y53" i="7"/>
  <c r="Y52" i="7"/>
  <c r="Y51" i="7"/>
  <c r="Y50" i="7"/>
  <c r="Y49" i="7"/>
  <c r="Y48" i="7"/>
  <c r="Y47" i="7"/>
  <c r="Y46" i="7"/>
  <c r="Y45" i="7"/>
  <c r="Y44" i="7"/>
  <c r="Y43" i="7"/>
  <c r="Y42" i="7"/>
  <c r="Y41" i="7"/>
  <c r="Y40" i="7"/>
  <c r="Y39" i="7"/>
  <c r="Y38" i="7"/>
  <c r="Y37" i="7"/>
  <c r="Y36" i="7"/>
  <c r="Y35" i="7"/>
  <c r="Y34" i="7"/>
  <c r="Y33" i="7"/>
  <c r="Y32" i="7"/>
  <c r="Y31" i="7"/>
  <c r="Y30" i="7"/>
  <c r="Y29" i="7"/>
  <c r="Y27" i="7"/>
  <c r="Y26" i="7"/>
  <c r="Y25" i="7"/>
  <c r="Y24" i="7"/>
  <c r="Y23" i="7"/>
  <c r="Y22" i="7"/>
  <c r="Y21" i="7"/>
  <c r="Y20" i="7"/>
  <c r="Y19" i="7"/>
  <c r="Y18" i="7"/>
  <c r="Y17" i="7"/>
  <c r="Y16" i="7"/>
  <c r="Y15" i="7"/>
  <c r="Y14" i="7"/>
  <c r="Y12" i="7"/>
  <c r="Y11" i="7"/>
  <c r="Y10" i="7"/>
  <c r="Y9" i="7"/>
  <c r="Y8" i="7"/>
  <c r="Y7" i="7"/>
  <c r="Y6" i="7"/>
  <c r="Y5" i="7"/>
  <c r="Y4" i="7"/>
  <c r="Y3" i="7"/>
  <c r="Y2" i="7"/>
  <c r="AB76" i="1"/>
  <c r="AB39" i="1"/>
  <c r="AB40" i="1"/>
  <c r="AB22" i="1"/>
  <c r="AB127" i="1" l="1"/>
  <c r="AB96" i="1"/>
  <c r="AB72" i="1"/>
  <c r="AB69" i="1"/>
  <c r="AB52" i="1"/>
  <c r="AB51" i="1"/>
  <c r="AB42" i="1"/>
  <c r="AB5" i="1" l="1"/>
  <c r="AB6" i="1"/>
  <c r="AB7" i="1"/>
  <c r="AB8" i="1"/>
  <c r="AB9" i="1"/>
  <c r="AB10" i="1"/>
  <c r="AB11" i="1"/>
  <c r="AB12" i="1"/>
  <c r="AB13" i="1"/>
  <c r="AB14" i="1"/>
  <c r="AB15" i="1"/>
  <c r="AB16" i="1"/>
  <c r="AB17" i="1"/>
  <c r="AB18" i="1"/>
  <c r="AB19" i="1"/>
  <c r="AB21" i="1"/>
  <c r="AB23" i="1"/>
  <c r="AB24" i="1"/>
  <c r="AB25" i="1"/>
  <c r="AB26" i="1"/>
  <c r="AB27" i="1"/>
  <c r="AB28" i="1"/>
  <c r="AB29" i="1"/>
  <c r="AB30" i="1"/>
  <c r="AB31" i="1"/>
  <c r="AB32" i="1"/>
  <c r="AB33" i="1"/>
  <c r="AB34" i="1"/>
  <c r="AB36" i="1"/>
  <c r="AB37" i="1"/>
  <c r="AB38" i="1"/>
  <c r="AB41" i="1"/>
  <c r="AB43" i="1"/>
  <c r="AB44" i="1"/>
  <c r="AB45" i="1"/>
  <c r="AB46" i="1"/>
  <c r="AB47" i="1"/>
  <c r="AB48" i="1"/>
  <c r="AB49" i="1"/>
  <c r="AB50" i="1"/>
  <c r="AB53" i="1"/>
  <c r="AB54" i="1"/>
  <c r="AB55" i="1"/>
  <c r="AB56" i="1"/>
  <c r="AB57" i="1"/>
  <c r="AB58" i="1"/>
  <c r="AB59" i="1"/>
  <c r="AB60" i="1"/>
  <c r="AB61" i="1"/>
  <c r="AB62" i="1"/>
  <c r="AB63" i="1"/>
  <c r="AB64" i="1"/>
  <c r="AB65" i="1"/>
  <c r="AB66" i="1"/>
  <c r="AB67" i="1"/>
  <c r="AB68" i="1"/>
  <c r="AB71" i="1"/>
  <c r="AB73" i="1"/>
  <c r="AB74" i="1"/>
  <c r="AB75" i="1"/>
  <c r="AB77" i="1"/>
  <c r="AB78" i="1"/>
  <c r="AB79" i="1"/>
  <c r="AB80" i="1"/>
  <c r="AB81" i="1"/>
  <c r="AB82" i="1"/>
  <c r="AB83" i="1"/>
  <c r="AB84" i="1"/>
  <c r="AB85" i="1"/>
  <c r="AB86" i="1"/>
  <c r="AB87" i="1"/>
  <c r="AB88" i="1"/>
  <c r="AB89" i="1"/>
  <c r="AB90" i="1"/>
  <c r="AB91" i="1"/>
  <c r="AB92" i="1"/>
  <c r="AB93" i="1"/>
  <c r="AB94" i="1"/>
  <c r="AB95" i="1"/>
  <c r="AB97" i="1"/>
  <c r="AB98" i="1"/>
  <c r="AB99" i="1"/>
  <c r="AB100" i="1"/>
  <c r="AB101" i="1"/>
  <c r="AB102" i="1"/>
  <c r="AB103" i="1"/>
  <c r="AB104" i="1"/>
  <c r="AB105" i="1"/>
  <c r="AB106" i="1"/>
  <c r="AB107" i="1"/>
  <c r="AB108" i="1"/>
  <c r="AB109" i="1"/>
  <c r="AB110" i="1"/>
  <c r="AB111" i="1"/>
  <c r="AB112" i="1"/>
  <c r="AB113" i="1"/>
  <c r="AB114" i="1"/>
  <c r="AB115" i="1"/>
  <c r="AB116" i="1"/>
  <c r="AB117" i="1"/>
  <c r="AB118" i="1"/>
  <c r="AB119" i="1"/>
  <c r="AB120" i="1"/>
  <c r="AB121" i="1"/>
  <c r="AB122" i="1"/>
  <c r="AB123" i="1"/>
  <c r="AB124" i="1"/>
  <c r="AB125" i="1"/>
  <c r="AB126" i="1"/>
  <c r="AB128" i="1"/>
  <c r="AB129" i="1"/>
  <c r="AB130" i="1"/>
  <c r="AB131" i="1"/>
  <c r="AB132" i="1"/>
  <c r="AB133" i="1"/>
  <c r="AB3" i="1"/>
  <c r="AB4" i="1"/>
  <c r="AB2" i="1"/>
</calcChain>
</file>

<file path=xl/sharedStrings.xml><?xml version="1.0" encoding="utf-8"?>
<sst xmlns="http://schemas.openxmlformats.org/spreadsheetml/2006/main" count="14060" uniqueCount="1825">
  <si>
    <t>Filter</t>
  </si>
  <si>
    <t>Highpass (Hz)</t>
  </si>
  <si>
    <t>Lowpass (Hz)</t>
  </si>
  <si>
    <t>QC method</t>
  </si>
  <si>
    <t>MR (s)</t>
  </si>
  <si>
    <t>excluded % (n/N)</t>
  </si>
  <si>
    <t>N</t>
  </si>
  <si>
    <t>n ex</t>
  </si>
  <si>
    <t>Year</t>
  </si>
  <si>
    <t>Author</t>
  </si>
  <si>
    <t>BR (s)</t>
  </si>
  <si>
    <t>exclu rationale</t>
  </si>
  <si>
    <t>PS window</t>
  </si>
  <si>
    <t>RM</t>
  </si>
  <si>
    <t>Andreatta, Marta; Neueder, Dorothea; Genheimer, Hannah; Schiele, Miriam A.; Schartner, Christoph; Deckert, Jürgen; Domschke, Katharina; Reif, Andreas; Wieser, Matthias J.; Pauli, Paul</t>
  </si>
  <si>
    <t>Andreatta, Marta; Neueder, Dorothea; Herzog, Katharina; Genheimer, Hannah; Schiele, Miriam A.; Deckert, Jürgen; Domschke, Katharina; Reif, Andreas; Wieser, Matthias J.; Pauli, Paul</t>
  </si>
  <si>
    <t>Andreatta, Marta; Pauli, Paul</t>
  </si>
  <si>
    <t>Antov, Martin I.; Plog, Elena; Bierwirth, Philipp; Keil, Andreas; Stockhorst, Ursula</t>
  </si>
  <si>
    <t>Avila, Ana Ganho; Guiomar, Raquel; Valerio, Daniela; Goncalves, Oscar F.; Almeida, Jorge</t>
  </si>
  <si>
    <t>Baeuchl, Christian; Hoppstädter, Michael; Meyer, Patric; Flor, Herta</t>
  </si>
  <si>
    <t>Bräscher, Anne-Kathrin; Witthöft, Michael</t>
  </si>
  <si>
    <t>Chalkia, Anastasia; Van Oudenhove, Lukas; Beckers, Tom</t>
  </si>
  <si>
    <t>Chalkia, Anastasia; Vanaken, Lauranne; Fonteyne, Riet; Beckers, Tom</t>
  </si>
  <si>
    <t>Cosic, Kresimir; Sarlija, Marko; Ivkovic, Vladimir; Zhang, Quan; Strangman, Gary; Popovic, Sinisa</t>
  </si>
  <si>
    <t>Daniels, Nicky; Soriano, Javier R.; Prinsen, Jellina; Alaerts, Kaat</t>
  </si>
  <si>
    <t>de Groot, Jasper HB; Kirk, Peter A.; Gottfried, Jay A.</t>
  </si>
  <si>
    <t>de Voogd, Lycia D.; Murray, Yannick P.J.; Barte, Ramona M.; van der Heide, Anouk; Fernández, Guillén; Doeller, Christian F.; Hermans, Erno J.</t>
  </si>
  <si>
    <t>de Voogd, Lycia; Phelps, Elizabeth A.</t>
  </si>
  <si>
    <t>Ebrahimi, Claudia; Koch, Stefan P.; Pietrock, Charlotte; Fydrich, Thomas; Heinz, Andreas; Schlagenhauf, Florian</t>
  </si>
  <si>
    <t>Ernst, Thomas Michael; Brol, Anna Evelina; Gratz, Marcel; Ritter, Christoph; Bingel, Ulrike; Schlamann, Marc; Maderwald, Stefan; Quick, Harald H; Merz, Christian Josef; Timmann, Dagmar</t>
  </si>
  <si>
    <t>Esser, Roland; Fuss, Johannes; Haaker, Jan</t>
  </si>
  <si>
    <t>Ferreira de Sá, Diana S.; Römer, Sonja; Brückner, Alexandra H.; Issler, Tobias; Hauck, Alexander; Michael, Tanja</t>
  </si>
  <si>
    <t>Ganho-Ávila, Ana; Gonçalves, Óscar F.; Guiomar, Raquel; Boggio, Paulo Sérgio; Asthana, Manish Kumar; Krypotos, Angelos-Miltiadis; Almeida, Jorge</t>
  </si>
  <si>
    <t>Garfinkel, Sarah; Gould van Praag, Cassandra Doris; Engles, Miriam; Watson, David; Silva, Marta; evans, simon; Duka, Theodora; Critchley, HUgo</t>
  </si>
  <si>
    <t>Gerardo, Bianca; Guiomar, Raquel Nunes R. M.; Moura-Ramos, Mariana; Ganho-Ávila, Ana</t>
  </si>
  <si>
    <t>Gerlicher, A. M. V.; Tüscher, O.; Kalisch, R.</t>
  </si>
  <si>
    <t>Glogan, Eveliina; van Vliet, Christine; Roelandt, Rani; Meulders, Ann</t>
  </si>
  <si>
    <t>Green, Luke J. S.; Luck, Camilla C.; Lipp, Ottmar V.</t>
  </si>
  <si>
    <t>Grégoire, Laurent; Greening, Steven G.</t>
  </si>
  <si>
    <t>Gruss, L. Forest; Keil, Andreas</t>
  </si>
  <si>
    <t>Hammoud, Mira Z.; Peters, Craig; Hatfield, Joshua R. B.; Gorka, Stephanie M.; Phan, K. Luan; Milad, Mohammed R.; Rabinak, Christine A.</t>
  </si>
  <si>
    <t>Haoran, Dou; Yi, Lei; Xiaojun, Cheng; Jinxia, Wang; Leppänen, Paavo H.T.</t>
  </si>
  <si>
    <t>Hartley, Catherine A.; Coelho, Cesar A. O.; Boeke, Emily; Ramirez, Franchesca; Phelps, Elizabeth A.</t>
  </si>
  <si>
    <t>Hermann, Andrea; Stark, Rudolf; Müller, Eva A.; Kruse, Onno; Wolf, Oliver T.; Merz, Christian J.</t>
  </si>
  <si>
    <t>Herpertz, Sabine C.; Schmitgen, Mike M.; Fuchs, Christine; Roth, Corinna; Wolf, Robert Christian; Bertsch, Katja; Flor, Herta; Grinevich, Valery; Boll, Sabrina</t>
  </si>
  <si>
    <t>Hofmann, Stefan G.; Papini, Santiago; Carpenter, Joseph K.; Otto, Michael W.; Rosenfield, David; Dutcher, Christina D.; Dowd, Sheila; Lewis, Mara; Witcraft, Sara; Pollack, Mark H.; Smits, Jasper A. J.</t>
  </si>
  <si>
    <t>Hoge, Elizabeth; Bui, Eric; Rosencrans, Peter; Orr, Scott; Ross, Rachel; Ojserkis, Rebecca; Simon, Naomi</t>
  </si>
  <si>
    <t>Hollandt, Maike; Wroblewski, Adrian; Yang, Yunbo; Ridderbusch, Isabelle C.; Kircher, Tilo; Hamm, Alfons O.; Straube, Benjamin; Richter, Jan</t>
  </si>
  <si>
    <t>Jenness, Jessica L.; Miller, Adam Bryant; Rosen, Maya L.; McLaughlin, Katie A.</t>
  </si>
  <si>
    <t>Jentsch, Valerie L.; Wolf, Oliver T.; Merz, Christian J.</t>
  </si>
  <si>
    <t>Johnson, Kyle J.; Watson, Alexander M.; Tokuno, Craig D.; Carpenter, Mark G.; Adkin, Allan L.</t>
  </si>
  <si>
    <t>Kampa, Miriam; Schick, Anita; Sebastian, Alexandra; Wessa, Michèle; Tüscher, Oliver; Kalisch, Raffael; Yuen, Kenneth</t>
  </si>
  <si>
    <t>Klinke, Christopher M.; Fiedler, Dominik; Lange, Maren D.; Andreatta, Marta</t>
  </si>
  <si>
    <t>Kuehl, Linn K.; Deuter, Christian E.; Hellmann-Regen, Julian; Kaczmarczyk, Michael; Otte, Christian; Wingenfeld, Katja</t>
  </si>
  <si>
    <t>Landkroon, Elze; Mertens, Gaëtan; Engelhard, Iris M.</t>
  </si>
  <si>
    <t>Landkroon, Elze; Mertens, Gaëtan; Sevenster, Dieuwke; Dibbets, Pauline; Engelhard, Iris M.</t>
  </si>
  <si>
    <t>Lee, Jessica C; Lovibond, Peter F; Hayes, Brett K; Navarro, Danielle J</t>
  </si>
  <si>
    <t>Lierde, Elke Van; Goubert, Liesbet; Vervoort, Tine; Hughes, Gethin; Bussche, Eva Van den</t>
  </si>
  <si>
    <t>Lipp, Ottmar V.; Luck, Camilla C.; Muir, Alana C.</t>
  </si>
  <si>
    <t>Lissemore, Jennifer I.; Nagano-Saito, Atsuko; Smart, Kelly; Gravel, Paul; Leyton, Marco; Benkelfat, Chawki</t>
  </si>
  <si>
    <t>Luck, Camilla C.; Patterson, Rachel R.; Lipp, Ottmar V.</t>
  </si>
  <si>
    <t>Macdonald, Birthe</t>
  </si>
  <si>
    <t>Machlin, Laura; Miller, Adam Bryant; Snyder, Jenna; McLaughlin, Katie A.; Sheridan, Margaret A.</t>
  </si>
  <si>
    <t>Marcos, José Luis; Marcos, Azahara</t>
  </si>
  <si>
    <t>Mayo, Leah M.; Asratian, Anna; Lindé, Johan; Morena, Maria; Haataja, Roosa; Hammar, Valter; Augier, Gaëlle; Hill, Matthew N.; Heilig, Markus</t>
  </si>
  <si>
    <t>Meir Drexler, Shira; Merz, Christian J.; Jentsch, Valerie L.; Wolf, Oliver T.</t>
  </si>
  <si>
    <t>Meir Drexler, Shira; Merz, Christian J.; Lissek, Silke; Tegenthoff, Martin; Wolf, Oliver T.</t>
  </si>
  <si>
    <t>Mertens, Gaëtan; Boddez, Yannick; Krypotos, Angelos-Miltiadis; Engelhard, Iris</t>
  </si>
  <si>
    <t>Mertens, Gaëtan; Bouwman, Vera; Leer, Arne; Engelhard, Iris</t>
  </si>
  <si>
    <t>Mertens, Gaëtan; Leer, Arne; van Dis, Eva Anna Maria; Vermeer, Lotte; Steenhuizen, Anne; van der Veen, Lisa; Engelhard, Iris M.</t>
  </si>
  <si>
    <t>Mertens, Gaëtan; Morriss, Jayne</t>
  </si>
  <si>
    <t>Merz, Christian Josef; Eichholtz, Annika; Wolf, Oliver Tobias</t>
  </si>
  <si>
    <t>Michalska, K.J.; Feldman, J.S.; Ivie, E.J.; Shechner, T.; Sequeira, S.; Averbeck, B.; Degnan, K.A.; Chronis-Tuscano, A.; Leibenluft, E.; Fox, N.A.; Pine, D.S.</t>
  </si>
  <si>
    <t>Morriss, Jayne; Biagi, Nicolò; Dodd, Helen</t>
  </si>
  <si>
    <t>Morriss, Jayne; Christakou, Anastasia; van Reekum, Carien M.</t>
  </si>
  <si>
    <t>Morriss, Jayne; Saldarini, Francesco; Chapman, Catherine; Pollard, Miriam; van Reekum, Carien M.</t>
  </si>
  <si>
    <t>Morriss, Jayne; Saldarini, Francesco; van Reekum, Carien M.</t>
  </si>
  <si>
    <t>Morriss, Jayne; Wake, Shannon; Lindner, Michael; McSorley, Eugene; Dodd, Helen</t>
  </si>
  <si>
    <t>Mueller, Erik M.; Sperl, Matthias FJ; Panitz, Christian</t>
  </si>
  <si>
    <t>Muench, Christine; Charlet, Katrin; Balderston, Nicholas L.; Grillon, Christian; Heilig, Markus; Cortes, Carlos R.; Momenan, Reza; Lohoff, Falk W.</t>
  </si>
  <si>
    <t>Neueder, Dorothea; Andreatta, Marta; Pauli, Paul</t>
  </si>
  <si>
    <t>Orem, Tyler; Wheelock, Muriah; Goodman, Adam; Harnett, Nathaniel; Wood, Kimberly; Gossett, Ethan; Granger, Douglas; Mrug, Sylvie; Knight, David</t>
  </si>
  <si>
    <t>Osumi, Takahiro</t>
  </si>
  <si>
    <t>Oyarzún, Javiera P.; Càmara, Estela; Kouider, Sid; Fuentemilla, Lluis; de Diego-Balaguer, Ruth</t>
  </si>
  <si>
    <t>Pan, Yafeng; Olsson, Andreas; Golkar, Armita</t>
  </si>
  <si>
    <t>Pietrock, Charlotte; Ebrahimi, Claudia; Katthagen, Teresa M.; Koch, Stefan P.; Heinz, Andreas; Rothkirch, Marcus; Schlagenhauf, Florian</t>
  </si>
  <si>
    <t>Pittig, Andre</t>
  </si>
  <si>
    <t>Purves, K. L.; Constantinou, E.; McGregor, T.; Lester, K. J.; Barry, T. J.; Treanor, M.; Sun, M.; Margraf, J.; Craske, M. G.; Breen, G.; Eley, T. C.</t>
  </si>
  <si>
    <t>Qi, Yanyan; Herrmann, Martin J.; Bell, Luisa; Fackler, Anna; Han, Shihui; Deckert, Juergen; Hein, Grit</t>
  </si>
  <si>
    <t>Quintana, Pamela; Nolet, Kévin; Baus, Oliver; Bouchard, Stéphane</t>
  </si>
  <si>
    <t>Raeder, Friederike; Karbach, Lioba; Struwe, Helena; Margraf, Jürgen; Zlomuzica, Armin</t>
  </si>
  <si>
    <t>Raeder, Friederike; Merz, Christian J.; Margraf, Jürgen; Zlomuzica, Armin</t>
  </si>
  <si>
    <t>Rattel, Julina A.; Wegerer, Melanie; Miedl, Stephan F.; Blechert, Jens; Grünberger, Lisa M.; Craske, Michelle G.; Wilhelm, Frank H.</t>
  </si>
  <si>
    <t>Reichenberger, Jonas; Pfaller, Michael; Forster, Diana; Gerczuk, Jennifer; Shiban, Youssef; Mühlberger, Andreas</t>
  </si>
  <si>
    <t>Reutter, Mario; Gamer, Matthias</t>
  </si>
  <si>
    <t>Ribes-Guardiola, Pablo; Poy, Rosario; Segarra, Pilar; Branchadell, Victoria; Moltó, Javier</t>
  </si>
  <si>
    <t>Riggenbach, Mackenzie R.; Weiser, Jordan N.; Mosley, Brianne E.; Hipskind, Jennifer J.; Wireman, Leighton E.; Hess, Kelsey L.; Duffy, Tessa J.; Handel, Julie K.; Kaschalk, MacKenzie G.; Reneau, Kassidy E.; Rorabaugh, Boyd R.; Norrholm, Seth D.; Jovanovic, Tanja; Zoladz, Phillip R.</t>
  </si>
  <si>
    <t>Roesmann, Kati; Wiens, Nele; Winker, Constantin; Rehbein, Maimu Alissa; Wessing, Ida; Junghoefer, Markus</t>
  </si>
  <si>
    <t>Rosén, Jörgen; Kastrati, Granit; Reppling, Aksel; Bergkvist, Klas; Åhs, Fredrik</t>
  </si>
  <si>
    <t>Sakaki, Michiko; Raw, Jasmine A. L.; Findlay, Jamie; Thottam, Marie</t>
  </si>
  <si>
    <t>Savage, Hannah S.; Davey, Christopher G.; Fullana, Miquel A.; Harrison, Ben J.</t>
  </si>
  <si>
    <t>Scheveneels, Sara; Boddez, Yannick; De Ceulaer, Toon; Hermans, Dirk</t>
  </si>
  <si>
    <t>Scheveneels, Sara; Boddez, Yannick; Vervliet, Bram; Hermans, Dirk</t>
  </si>
  <si>
    <t>Sebastian, Alexandra; Schick, Anita; Sandner, Magdalena; Werzlau, Ruth Maria; Chmitorz, Andrea; Lieb, Klaus; Tüscher, Oliver</t>
  </si>
  <si>
    <t>Selbing, Ida; Olsson, Andreas</t>
  </si>
  <si>
    <t>Seligowski, Antonia V.; Lebois, Lauren A. M.; Hill, Sarah B.; Kahhale, Isabella; Wolff, Jonathan D.; Jovanovic, Tanja; Winternitz, Sherry R.; Kaufman, Milissa L.; Ressler, Kerry J.</t>
  </si>
  <si>
    <t>Sevinc, Gunes; Hölzel, Britta K.; Greenberg, Jonathan; Gard, Tim; Brunsch, Vincent; Hashmi, Javeria A.; Vangel, Mark; Orr, Scott P.; Milad, Mohammed R.; Lazar, Sara W.</t>
  </si>
  <si>
    <t>Simon-Kutscher, Kathrin; Wanke, Nadine; Hiller, Carlo; Schwabe, Lars</t>
  </si>
  <si>
    <t>Sjouwerman, Rachel; Lonsdorf, Tina B.</t>
  </si>
  <si>
    <t>Soranzo, Alessandro; Aquili, Luca</t>
  </si>
  <si>
    <t>Sperl, Matthias F J; Panitz, Christian; Rosso, Isabelle M; Dillon, Daniel G; Kumar, Poornima; Hermann, Andrea; Whitton, Alexis E; Hermann, Christiane; Pizzagalli, Diego A; Mueller, Erik M</t>
  </si>
  <si>
    <t>Staib, Matthias; Abivardi, Aslan; Bach, Dominik R.</t>
  </si>
  <si>
    <t>Starita, Francesca; Kroes, Marijn C. W.; Davachi, Lila; Phelps, Elizabeth A.; Dunsmoor, Joseph E.</t>
  </si>
  <si>
    <t>Stegmann, Y.; Schiele, M. A.; Schümann, D.; Lonsdorf, T. B.; Zwanzger, P.; Romanos, M.; Reif, A.; Domschke, K.; Deckert, J.; Gamer, M.; Pauli, P.</t>
  </si>
  <si>
    <t>Stupica, Brandi; Brett, Bonnie E.; Woodhouse, Susan S.; Cassidy, Jude</t>
  </si>
  <si>
    <t>Stussi, Yoann; Pourtois, Gilles; Olsson, Andreas; Sander, David</t>
  </si>
  <si>
    <t>Szczepanik, Michał; Kaźmierowska, Anna M.; Michałowski, Jarosław M.; Wypych, Marek; Olsson, Andreas; Knapska, Ewelina</t>
  </si>
  <si>
    <t>Szeska, Christoph; Richter, Jan; Wendt, Julia; Weymar, Mathias; Hamm, Alfons O.</t>
  </si>
  <si>
    <t>Tapia León, Isabell; Kruse, Onno; Stark, Rudolf; Klucken, Tim</t>
  </si>
  <si>
    <t>Taschereau-Dumouchel, Vincent; Kawato, Mitsuo; Lau, Hakwan</t>
  </si>
  <si>
    <t>Taylor, Jessica E.; Lau, Hakwan; Seymour, Ben; Nakae, Aya; Sumioka, Hidenobu; Kawato, Mitsuo; Koizumi, Ai</t>
  </si>
  <si>
    <t>Tonacci, Alessandro; Billeci, Lucia; Sansone, Francesco; Masci, Antonella; Pala, Anna Paola; Domenici, Claudio; Conte, Raffaele</t>
  </si>
  <si>
    <t>Tsikandilakis, Myron; Bali, Persefoni; Derrfuss, Jan; Chapman, Peter</t>
  </si>
  <si>
    <t>van Rooij, Sanne J. H.; Jovanovic, Tanja</t>
  </si>
  <si>
    <t>Wake, Shannon Jade; van Reekum, Carien; Dodd, Helen; Morriss, Jayne</t>
  </si>
  <si>
    <t>Waller, Rebecca; Wagner, Nicholas</t>
  </si>
  <si>
    <t>Wassing, Rick; Schalkwijk, Frans; Lakbila-Kamal, Oti; Ramautar, Jennifer R.; Stoffers, Diederick; Mutsaerts, Henri J. M. M.; Talamini, Lucia M.; Van Someren, Eus J. W.</t>
  </si>
  <si>
    <t>Wendt, Julia; Hufenbach, Miriam C.; König, Jörg; Hamm, Alfons O.</t>
  </si>
  <si>
    <t>Williams, Alexander L.; Conway, Christopher C.</t>
  </si>
  <si>
    <t>Wong, Alex H K; Pittig, Andre</t>
  </si>
  <si>
    <t>Wong, Alex H. K.; Pittig, Andre</t>
  </si>
  <si>
    <t>Xia, Weike; Eyolfson, Eric; Lloyd, Keith; Vervliet, Bram; Dymond, Simon</t>
  </si>
  <si>
    <t>Xia, Yanfang; Gurkina, Angelina; Bach, Dominik R.</t>
  </si>
  <si>
    <t>Yetton, Benjamin D.; Cai, Denise J.; Spoormaker, Victor I.; Silva, Alcino J.; Mednick, Sara C.</t>
  </si>
  <si>
    <t>Yousuf, Hanna; Ehlers, Vanessa L.; Sehgal, Megha; Song, Chenghui; Moyer, James R.</t>
  </si>
  <si>
    <t>Zaback, Martin; Adkin, Allan L.; Carpenter, Mark G.</t>
  </si>
  <si>
    <t>Zaman, Jonas; Pavert, Iris Van de; Oudenhove, Lukas Van; Diest, Ilse Van</t>
  </si>
  <si>
    <t>Zhou, Feng; Geng, Yayuan; Xin, Fei; Li, Jialin; Feng, Pan; Liu, Congcong; Zhao, Weihua; Feng, Tingyong; Guastella, Adam J.; Ebstein, Richard P.; Kendrick, Keith M.; Becker, Benjamin</t>
  </si>
  <si>
    <t>Zimmermann, Josua; Bach, Dominik R.</t>
  </si>
  <si>
    <t>Human BDNF rs6265 polymorphism as a mediator for the generalization of contextual anxiety</t>
  </si>
  <si>
    <t>Generalization of Conditioned Contextual Anxiety and the Modulatory Effects of Anxiety Sensitivity</t>
  </si>
  <si>
    <t>Generalization of appetitive conditioned responses</t>
  </si>
  <si>
    <t>Visuocortical tuning to a threat-related feature persists after extinction and consolidation of conditioned fear</t>
  </si>
  <si>
    <t>Offline tDCS modulates prefrontal cortical–subcortical cerebellar fear pathways in delayed fear extinction</t>
  </si>
  <si>
    <t>Contingency awareness as a prerequisite for differential contextual fear conditioning</t>
  </si>
  <si>
    <t>Nocebo hyperalgesia induced by implicit conditioning</t>
  </si>
  <si>
    <t>Preventing the return of fear in humans using reconsolidation update mechanisms: A verification report of Schiller et al.(2010)</t>
  </si>
  <si>
    <t>Interfering with emotional processing resources upon associative threat memory reactivation does not affect memory retention</t>
  </si>
  <si>
    <t>Stress Resilience Assessment Based on Physiological Features in Selection of Air Traffic Controllers</t>
  </si>
  <si>
    <t>Oxytocin enhances the recovery of eye-contact induced autonomic arousal: A treatment mechanism study with placebo-controlled design</t>
  </si>
  <si>
    <t>Encoding fear intensity in human sweat</t>
  </si>
  <si>
    <t>The role of hippocampal spatial representations in contextualization and generalization of fear</t>
  </si>
  <si>
    <t>A cognitively demanding working-memory intervention enhances extinction Research article</t>
  </si>
  <si>
    <t>Opposing roles for amygdala and vmPFC in the return of appetitive conditioned responses in humans</t>
  </si>
  <si>
    <t>The cerebellum is involved in processing of predictions and prediction errors in a fear conditioning paradigm</t>
  </si>
  <si>
    <t>Initial evidence for pharmacological modulation of observational threat learning by the GABAergic, but not the noradrenergic system in humans</t>
  </si>
  <si>
    <t>Effects of intranasal insulin as an enhancer of fear extinction: a randomized, double-blind, placebo-controlled experimental study</t>
  </si>
  <si>
    <t>The effect of cathodal tDCS on fear extinction: A cross-measures study</t>
  </si>
  <si>
    <t>Interoceptive cardiac signals selectively enhance fear memories</t>
  </si>
  <si>
    <t>The role of Anxiety Sensitivity in fear conditioning: a moderation effect</t>
  </si>
  <si>
    <t>L-DOPA improves extinction memory retrieval after successful fear extinction</t>
  </si>
  <si>
    <t>Generalization and Extinction of Concept-BasedPain-Related Fear</t>
  </si>
  <si>
    <t>How disappointing: Startle modulation reveals conditional stimuli presented after pleasant unconditional stimuli acquire negative valence</t>
  </si>
  <si>
    <t>Opening the reconsolidation window using the mind’s eye: Extinction training during reconsolidation disrupts fear memory expression following mental imagery reactivation</t>
  </si>
  <si>
    <t>Sympathetic responding to unconditioned stimuli predicts subsequent threat expectancy, orienting, and visuocortical bias in human aversive Pavlovian conditioning</t>
  </si>
  <si>
    <t>Influence of Δ9-tetrahydrocannabinol on long-term neural correlates of threat extinction memory retention in humans</t>
  </si>
  <si>
    <t>Social exclusion influences conditioned fear acquisition and generalization: A mediating effect from the medial prefrontal cortex</t>
  </si>
  <si>
    <t>Individual differences in blink rate modulate the effect of instrumental control on subsequent Pavlovian responding</t>
  </si>
  <si>
    <t>Multiple extinction contexts modulate the neural correlates of context-dependent extinction learning and retrieval</t>
  </si>
  <si>
    <t>Oxytocin Effects on Pain Perception and Pain Anticipation</t>
  </si>
  <si>
    <t>Effect of d-cycloserine on fear extinction training in adults with social anxiety disorder</t>
  </si>
  <si>
    <t>Influence of intranasal oxytocin on fear consolidation in healthy humans</t>
  </si>
  <si>
    <t>Facilitating translational science in anxiety disorders by adjusting extinction training in the laboratory to exposure-based therapy procedures</t>
  </si>
  <si>
    <t>Extinction Learning as a Potential Mechanism Linking High Vagal Tone with Lower PTSD Symptoms among Abused Youth</t>
  </si>
  <si>
    <t>Temporal dynamics of conditioned skin conductance and pupillary responses during fear acquisition and extinction</t>
  </si>
  <si>
    <t>The effects of distraction on threat-related changes in standing balance control</t>
  </si>
  <si>
    <t>Replication of fMRI group activations in the neuroimaging battery for the Mainz Resilience Project (MARP)</t>
  </si>
  <si>
    <t>Evidence for impaired extinction learning in humans after distal stress exposure</t>
  </si>
  <si>
    <t>Enhanced noradrenergic activity by yohimbine and differential fear conditioning in patients with major depression with and without adverse childhood experiences</t>
  </si>
  <si>
    <t>Devaluation of threat memory using a dual-task intervention does not reduce context renewal of fear</t>
  </si>
  <si>
    <t>Renewal of conditioned fear responses using a film clip as the aversive unconditioned stimulus</t>
  </si>
  <si>
    <t>Negative Evidence and Inductive Reasoning in Generalization of Associative Learning</t>
  </si>
  <si>
    <t>Learning to fear pain after observing another's pain: An experimental study in schoolchildren</t>
  </si>
  <si>
    <t>Evaluative conditioning affects the subsequent acquisition of differential fear conditioning as indexed by electrodermal responding and stimulus evaluations</t>
  </si>
  <si>
    <t>Dopaminergic Plasticity in the Bilateral Hippocampus Following Threat Reversal in Humans</t>
  </si>
  <si>
    <t>“Prepared” fear or socio-cultural learning? Fear conditioned to guns, snakes, and spiders is eliminated by instructed extinction in a within-participant differential fear conditioning paradigm</t>
  </si>
  <si>
    <t>Selective Extinction Through Cognitive Evaluation: Linking Emotion Regulation And Extinction</t>
  </si>
  <si>
    <t>Differential Associations of Deprivation and Threat With Cognitive Control and Fear Conditioning in Early Childhood</t>
  </si>
  <si>
    <t>Concurrent electrodermal and eyeblink conditioning with masked and unmasked stimuli</t>
  </si>
  <si>
    <t>Elevated Anandamide, Enhanced Recall of Fear Extinction, and Attenuated Stress Responses Following Inhibition of Fatty Acid Amide Hydrolase: A Randomized, Controlled Experimental Medicine Trial</t>
  </si>
  <si>
    <t>How stress and glucocorticoids timing-dependently affect extinction and relapse</t>
  </si>
  <si>
    <t>Reactivation of the Unconditioned Stimulus Inhibits the Return of Fear Independent of Cortisol</t>
  </si>
  <si>
    <t>Human fear conditioning depends on stimulus contingency instructions</t>
  </si>
  <si>
    <t>Conceptual fear generalization gradients</t>
  </si>
  <si>
    <t>Secondary extinction reduces reinstatement of threat expectancy and conditioned skin conductance responses in human fear conditioning</t>
  </si>
  <si>
    <t>Intolerance of uncertainty and threat reversal: A conceptual replication of Morriss et al.(2019)</t>
  </si>
  <si>
    <t>Acute stress reduces out-group related safety signaling during fear reinstatement in women</t>
  </si>
  <si>
    <t>Early-childhood social reticence predicts SCR-BOLD coupling during fear extinction recall in preadolescent youth</t>
  </si>
  <si>
    <t>Your guess is as good as mine: Assessing physiological markers of fear and anxiety to the unknown in individuals with varying levels of intolerance of uncertainty</t>
  </si>
  <si>
    <t>Multimodal evidence for delayed threat extinction learning in adolescence and young adulthood</t>
  </si>
  <si>
    <t>Out with the old and in with the new: The role of intolerance of uncertainty in reversal of threat and safety</t>
  </si>
  <si>
    <t>The role of threat level and intolerance of uncertainty in extinction</t>
  </si>
  <si>
    <t>How many times do I need to see to believe? The impact of intolerance of uncertainty and exposure experience on safety-learning and retention in young adults</t>
  </si>
  <si>
    <t>Aversive Imagery Causes De Novo Fear Conditioning</t>
  </si>
  <si>
    <t>Fear conditioning and extinction in alcohol dependence: Evidence for abnormal amygdala reactivity</t>
  </si>
  <si>
    <t>Contextual Fear Conditioning and Fear Generalization in Individuals With Panic Attacks</t>
  </si>
  <si>
    <t>Amygdala and Prefrontal Cortex Activity Varies With Individual Differences in the Emotional Response to Psychosocial Stress.</t>
  </si>
  <si>
    <t>Mediating role of attenuated physiological arousal on the association between psychopathic traits and fairness norm violation</t>
  </si>
  <si>
    <t>Implicit but not explicit extinction to threat-conditioned stimulus prevents spontaneous recovery of threat-potentiated startle responses in humans</t>
  </si>
  <si>
    <t>Shared safety abolishes the recovery of learned threat</t>
  </si>
  <si>
    <t>Pupil dilation as an implicit measure of appetitive Pavlovian learning</t>
  </si>
  <si>
    <t>Incentive-based extinction of safety behaviors: Positive outcomes competing with aversive outcomes trigger fear-opposite action to prevent protection from fear extinction</t>
  </si>
  <si>
    <t>Validating the use of a smartphone app for remote administration of a fear conditioning paradigm</t>
  </si>
  <si>
    <t>The mere physical presence of another person reduces human autonomic responses to aversive sounds</t>
  </si>
  <si>
    <t>The Effect of Exposure to Fear-Related Body Odorants on Anxiety and Interpersonal Trust Toward a Virtual Character</t>
  </si>
  <si>
    <t>Low Perceived Self-Efficacy Impedes Discriminative Fear Learning</t>
  </si>
  <si>
    <t>The association between fear extinction, the ability to accomplish exposure and exposure therapy outcome in specific phobia</t>
  </si>
  <si>
    <t>Peritraumatic unconditioned and conditioned responding explains sex differences in intrusions after analogue trauma</t>
  </si>
  <si>
    <t>Men Scare Me More: Gender Differences in Social Fear Conditioning in Virtual Reality</t>
  </si>
  <si>
    <t>Individual patterns of attentional exploration predict the extent of fear generalization in humans</t>
  </si>
  <si>
    <t>Response perseveration and the triarchic model of psychopathy in an undergraduate sample.</t>
  </si>
  <si>
    <t>Immediate pre-learning stress enhances baseline startle response and fear acquisition in a fear-potentiated startle paradigm</t>
  </si>
  <si>
    <t>Fear generalization of implicit conditioned facial features – Behavioral and magnetoencephalographic correlates</t>
  </si>
  <si>
    <t>The effect of immersive virtual reality on proximal and conditioned threat</t>
  </si>
  <si>
    <t>Advanced Aging Enhances the Positivity Effect in Memory: Due to Cognitive Control or Age-Related Decline in Emotional Processing?</t>
  </si>
  <si>
    <t>Clarifying the neural substrates of threat and safety reversal learning in humans</t>
  </si>
  <si>
    <t>Ruining the surprise: The effect of safety information before extinction on return of fear</t>
  </si>
  <si>
    <t>Modeling Hierarchical Versus Random Exposure Schedules in Pavlovian Fear Extinction: No Evidence for Differential Fear Outcomes</t>
  </si>
  <si>
    <t>Perceived threat modulates inhibitory performance.</t>
  </si>
  <si>
    <t>Anxious behaviour in a demonstrator affects observational learning</t>
  </si>
  <si>
    <t>Autonomic responses to fear conditioning among women with PTSD and dissociation</t>
  </si>
  <si>
    <t>Strengthened Hippocampal Circuits Underlie Enhanced Retrieval of Extinguished Fear Memories Following Mindfulness Training</t>
  </si>
  <si>
    <t>Fear Without Context: Acute Stress Modulates the Balance of Cue-Dependent and Contextual Fear Learning</t>
  </si>
  <si>
    <t>Experimental boundary conditions of reinstatement‐induced return of fear in humans: Is reinstatement in humans what we think it is?</t>
  </si>
  <si>
    <t>Fear expression is suppressed by tyrosine administration</t>
  </si>
  <si>
    <t>Fear Extinction Recall Modulates Human Frontomedial Theta and Amygdala Activity</t>
  </si>
  <si>
    <t>Primary auditory cortex representation of fear-conditioned musical sounds</t>
  </si>
  <si>
    <t>Threat learning promotes generalization of episodic memory.</t>
  </si>
  <si>
    <t>Individual differences in human fear generalization—pattern identification and implications for anxiety disorders</t>
  </si>
  <si>
    <t>Attachment Security Priming Decreases Children's Physiological Response to Threat</t>
  </si>
  <si>
    <t>Learning biases to angry and happy faces during Pavlovian aversive conditioning.</t>
  </si>
  <si>
    <t>Observed but Never Experienced – Vicarious Learning of Fear Under Ecological Conditions</t>
  </si>
  <si>
    <t>Promoting long-term inhibition of human fear responses by non-invasive transcutaneous vagus nerve stimulation during extinction training</t>
  </si>
  <si>
    <t>Relationship of sensation seeking with the neural correlates of appetitive conditioning</t>
  </si>
  <si>
    <t>Multivoxel pattern analysis reveals dissociations between subjective fear and its physiological correlates</t>
  </si>
  <si>
    <t>An Evolutionarily Threat-Relevant Odor Strengthens Human Fear Memory</t>
  </si>
  <si>
    <t>An Innovative, Unobtrusive Approach to Investigate Smartphone Interaction in Nonaddicted Subjects Based on Wearable Sensors: A Pilot Study</t>
  </si>
  <si>
    <t>Anger and hostility: are they different? An analytical exploration of facial-expressive differences, and physiological and facial-emotional responses</t>
  </si>
  <si>
    <t>Impaired inhibition as an intermediate phenotype for PTSD risk and treatment response</t>
  </si>
  <si>
    <t>The impact of intolerance of uncertainty and cognitive behavioural instructions on safety learning</t>
  </si>
  <si>
    <t>The Sensitivity to Threat and Affiliative Reward (STAR) model and the development of callous-unemotional traits</t>
  </si>
  <si>
    <t>Haunted by the past: old emotions remain salient in insomnia disorder</t>
  </si>
  <si>
    <t>Effects of verbal instructions and physical threat removal prior to extinction training on the return of conditioned fear</t>
  </si>
  <si>
    <t>Empathy does not amplify vicarious threat learning</t>
  </si>
  <si>
    <t>A dimensional measure of safety behavior: Validation of a novel, non-dichotomous measure of avoidance in human fear conditioning</t>
  </si>
  <si>
    <t>Costly avoidance triggered by categorical fear generalization</t>
  </si>
  <si>
    <t>Living in fear: Low-cost avoidance maintains low-level threat</t>
  </si>
  <si>
    <t>Pavlovian-to-instrumental transfer after human threat conditioning</t>
  </si>
  <si>
    <t>Human memories can be linked by temporal proximity</t>
  </si>
  <si>
    <t>Modulation of intrinsic excitability as a function of learning within the fear conditioning circuit</t>
  </si>
  <si>
    <t>Adaptation of emotional state and standing balance parameters following repeated exposure to height-induced postural threat</t>
  </si>
  <si>
    <t>The use of stimulus perception to account for variability in skin conductance responses to interoceptive stimuli</t>
  </si>
  <si>
    <t>Human Extinction Learning Is Accelerated by an Angiotensin Antagonist via Ventromedial Prefrontal Cortex and Its Connections With Basolateral Amygdala</t>
  </si>
  <si>
    <t>Impact of a reminder/extinction procedure on threat-conditioned pupil size and skin conductance responses</t>
  </si>
  <si>
    <t>Title</t>
  </si>
  <si>
    <t>fmri</t>
  </si>
  <si>
    <t>ps</t>
  </si>
  <si>
    <t>na</t>
  </si>
  <si>
    <t>none</t>
  </si>
  <si>
    <t>b12</t>
  </si>
  <si>
    <t>en</t>
  </si>
  <si>
    <t>log(raw+1)</t>
  </si>
  <si>
    <t>non-responders</t>
  </si>
  <si>
    <t>rm/maxRM</t>
  </si>
  <si>
    <t>EEG</t>
  </si>
  <si>
    <t>exclusion metric</t>
  </si>
  <si>
    <t>cda</t>
  </si>
  <si>
    <t>mean</t>
  </si>
  <si>
    <t>technical difficulties made EDA unavailable</t>
  </si>
  <si>
    <t>1 to 4</t>
  </si>
  <si>
    <t>.5 to 4.5</t>
  </si>
  <si>
    <t>0 to 7</t>
  </si>
  <si>
    <t>0 to 5</t>
  </si>
  <si>
    <t>1 to 8</t>
  </si>
  <si>
    <t>0 to 2</t>
  </si>
  <si>
    <t>ITI (s)</t>
  </si>
  <si>
    <t>RM zeroing?</t>
  </si>
  <si>
    <t>negative PS</t>
  </si>
  <si>
    <t>yes</t>
  </si>
  <si>
    <t>CS duration</t>
  </si>
  <si>
    <t>15-25</t>
  </si>
  <si>
    <t>2.5-4.5</t>
  </si>
  <si>
    <t>Key</t>
  </si>
  <si>
    <t>Item Type</t>
  </si>
  <si>
    <t>Publication Year</t>
  </si>
  <si>
    <t>Publication Title</t>
  </si>
  <si>
    <t>ISBN</t>
  </si>
  <si>
    <t>ISSN</t>
  </si>
  <si>
    <t>DOI</t>
  </si>
  <si>
    <t>Url</t>
  </si>
  <si>
    <t>Abstract Note</t>
  </si>
  <si>
    <t>Date</t>
  </si>
  <si>
    <t>Date Added</t>
  </si>
  <si>
    <t>Date Modified</t>
  </si>
  <si>
    <t>Access Date</t>
  </si>
  <si>
    <t>Pages</t>
  </si>
  <si>
    <t>Num Pages</t>
  </si>
  <si>
    <t>Issue</t>
  </si>
  <si>
    <t>Volume</t>
  </si>
  <si>
    <t>Number Of Volumes</t>
  </si>
  <si>
    <t>Journal Abbreviation</t>
  </si>
  <si>
    <t>Short Title</t>
  </si>
  <si>
    <t>Series</t>
  </si>
  <si>
    <t>Series Number</t>
  </si>
  <si>
    <t>Series Text</t>
  </si>
  <si>
    <t>Series Title</t>
  </si>
  <si>
    <t>Publisher</t>
  </si>
  <si>
    <t>Place</t>
  </si>
  <si>
    <t>Language</t>
  </si>
  <si>
    <t>Rights</t>
  </si>
  <si>
    <t>Type</t>
  </si>
  <si>
    <t>Archive</t>
  </si>
  <si>
    <t>Archive Location</t>
  </si>
  <si>
    <t>Library Catalog</t>
  </si>
  <si>
    <t>Call Number</t>
  </si>
  <si>
    <t>Extra</t>
  </si>
  <si>
    <t>Notes</t>
  </si>
  <si>
    <t>File Attachments</t>
  </si>
  <si>
    <t>Link Attachments</t>
  </si>
  <si>
    <t>Manual Tags</t>
  </si>
  <si>
    <t>Automatic Tags</t>
  </si>
  <si>
    <t>Editor</t>
  </si>
  <si>
    <t>Series Editor</t>
  </si>
  <si>
    <t>Translator</t>
  </si>
  <si>
    <t>Contributor</t>
  </si>
  <si>
    <t>Attorney Agent</t>
  </si>
  <si>
    <t>Book Author</t>
  </si>
  <si>
    <t>Cast Member</t>
  </si>
  <si>
    <t>Commenter</t>
  </si>
  <si>
    <t>Composer</t>
  </si>
  <si>
    <t>Cosponsor</t>
  </si>
  <si>
    <t>Counsel</t>
  </si>
  <si>
    <t>Interviewer</t>
  </si>
  <si>
    <t>Producer</t>
  </si>
  <si>
    <t>Recipient</t>
  </si>
  <si>
    <t>Reviewed Author</t>
  </si>
  <si>
    <t>Scriptwriter</t>
  </si>
  <si>
    <t>Words By</t>
  </si>
  <si>
    <t>Guest</t>
  </si>
  <si>
    <t>Number</t>
  </si>
  <si>
    <t>Edition</t>
  </si>
  <si>
    <t>Running Time</t>
  </si>
  <si>
    <t>Scale</t>
  </si>
  <si>
    <t>Medium</t>
  </si>
  <si>
    <t>Artwork Size</t>
  </si>
  <si>
    <t>Filing Date</t>
  </si>
  <si>
    <t>Application Number</t>
  </si>
  <si>
    <t>Assignee</t>
  </si>
  <si>
    <t>Issuing Authority</t>
  </si>
  <si>
    <t>Country</t>
  </si>
  <si>
    <t>Meeting Name</t>
  </si>
  <si>
    <t>Conference Name</t>
  </si>
  <si>
    <t>Court</t>
  </si>
  <si>
    <t>References</t>
  </si>
  <si>
    <t>Reporter</t>
  </si>
  <si>
    <t>Legal Status</t>
  </si>
  <si>
    <t>Priority Numbers</t>
  </si>
  <si>
    <t>Programming Language</t>
  </si>
  <si>
    <t>Version</t>
  </si>
  <si>
    <t>System</t>
  </si>
  <si>
    <t>Code</t>
  </si>
  <si>
    <t>Code Number</t>
  </si>
  <si>
    <t>Section</t>
  </si>
  <si>
    <t>Session</t>
  </si>
  <si>
    <t>Committee</t>
  </si>
  <si>
    <t>History</t>
  </si>
  <si>
    <t>Legislative Body</t>
  </si>
  <si>
    <t>TGBBT6RG</t>
  </si>
  <si>
    <t>journalArticle</t>
  </si>
  <si>
    <t>Journal of Neuroscience Research</t>
  </si>
  <si>
    <t>1097-4547</t>
  </si>
  <si>
    <t>10.1002/jnr.24345</t>
  </si>
  <si>
    <t>https://onlinelibrary.wiley.com/doi/abs/10.1002/jnr.24345</t>
  </si>
  <si>
    <t>The Met allele of the human brain-derived neurotrophic factor (BDNF) gene might be a risk factor for anxiety disorders and is associated with reduced hippocampal volume. Notably, hippocampus plays a crucial role in contextual learning and generalization. The role of the BDNF gene variation in human context-conditioning and generalization is still unknown. We investigated 33 carriers of the Met allele (18 females) and 32 homozygous carriers of the Val allele (15 females) with a virtual-reality context-conditioning paradigm. Electric stimulations (unconditioned stimulus, US) were unpredictably delivered in one virtual office (CTX+), but never in another virtual office (CTX-). During generalization, participants revisited CTX+ and CTX- and a generalization office (G-CTX), which was a mix of the other two. Rating data indicated successful conditioning (more negative valence, higher arousal, anxiety and contingency ratings for CTX+ than CTX-), and generalization of conditioned anxiety by comparable ratings for G-CTX and CTX+. The startle data indicated discriminative learning for Met allele carriers, but not for Val homozygotes. Moreover, a trend effect suggests that startle responses of only the Met carriers were slightly potentiated in G-CTX versus CTX-. In sum, the BDNF polymorphism did not affect contextual learning and its generalization on a verbal level. However, the physiological data suggest that Met carriers are characterized by fast discriminative contextual learning and a tendency to generalize anxiety responses to ambiguous contexts. We propose that such learning may be related to reduced hippocampal functionality and the basis for the risk of Met carriers to develop anxiety disorders.</t>
  </si>
  <si>
    <t>300-312</t>
  </si>
  <si>
    <t>Wiley Online Library</t>
  </si>
  <si>
    <t>_eprint: https://onlinelibrary.wiley.com/doi/pdf/10.1002/jnr.24345</t>
  </si>
  <si>
    <t>C:\Users\2611646\Zotero\storage\M9PVPDQW\Andreatta et al. - 2019 - Human BDNF rs6265 polymorphism as a mediator for t.pdf; C:\Users\2611646\Zotero\storage\C4Z6Z9IP\jnr24345-sup-0001-supinfo.docx; C:\Users\2611646\Zotero\storage\PULR9LA7\jnr.html</t>
  </si>
  <si>
    <t>BDNF; startle response; conditioned anxiety; context conditioning; generalization processes</t>
  </si>
  <si>
    <t>NT2FG9WN</t>
  </si>
  <si>
    <t>Neurotherapeutics</t>
  </si>
  <si>
    <t>1878-7479</t>
  </si>
  <si>
    <t>10.1007/s13311-020-00831-8</t>
  </si>
  <si>
    <t>https://doi.org/10.1007/s13311-020-00831-8</t>
  </si>
  <si>
    <t>Anxiety patients overgeneralize fear responses, possibly because they cannot distinguish between cues never been associated with a threat (i.e., safe) and threat-associated cues. However, as contexts and not cues are discussed as the relevant triggers for prolonged anxiety responses characterizing many anxiety disorders, we speculated that it is rather overgeneralization of contextual anxiety, which constitutes a risk factor for anxiety disorders. To this end, we investigated generalization of conditioned contextual anxiety and explored modulatory effects of anxiety sensitivity, a risk factor for anxiety disorders. Fifty-five participants underwent context conditioning in a virtual reality paradigm. On Day 1 (acquisition), participants received unpredictable mildly painful electric stimuli (unconditioned stimulus, US) in one virtual office (anxiety context, CTX+), but never in a second office (safety context, CTX−). Successful acquisition of conditioned anxiety was indicated by aversive ratings and defensive physiological responses (i.e., SCR) to CTX+ vs CTX−. On Day 2 (generalization), participants re-visited both the anxiety and the safety contexts plus three generalization contexts (G-CTX), which were gradually dissimilar to CTX+ (from 75 to 25%). Generalization of conditioned anxiety was evident for ratings, but less clear for physiological responses. The observed dissociation between generalization of verbal and physiological responses suggests that these responses depend on two distinct context representations, likely elemental and contextual representations. Importantly, anxiety sensitivity was positively correlated with the generalization of reported contextual anxiety. Thus, this study demonstrates generalization gradients for conditioned contextual anxiety and that anxiety sensitivity facilitates such generalization processes suggesting the importance of generalization of contextual anxiety for the development of anxiety disorders.</t>
  </si>
  <si>
    <t>Springer Link</t>
  </si>
  <si>
    <t>C:\Users\2611646\Zotero\storage\9XR7VXM4\13311_2020_831_MOESM1_ESM.docx; C:\Users\2611646\Zotero\storage\SDM6VR6Z\Andreatta et al. - 2020 - Generalization of Conditioned Contextual Anxiety a.pdf</t>
  </si>
  <si>
    <t>KP8V7XIX</t>
  </si>
  <si>
    <t>Psychophysiology</t>
  </si>
  <si>
    <t>0048-5772</t>
  </si>
  <si>
    <t>10.1111/psyp.13397</t>
  </si>
  <si>
    <t>A stimulus (conditioned stimulus, CS) associated with an appetitive unconditioned stimulus (US) acquires positive properties and elicits appetitive conditioned responses (CR). Such associative learning has been examined extensively in animals with food as the US, and results are used to explain psychopathologies (e.g., substance-related disorders or obesity). Human studies on appetitive conditioning exist, too, but we still know little about generalization processes. Understanding these processes may explain why stimuli not associated with a drug, for instance, can elicit craving. Forty-seven hungry participants underwent an appetitive conditioning protocol during which one of two circles with different diameters (CS+) became associated with an appetitive US (chocolate or salty pretzel, according to participants' preference) but never the other circle (CS-). During generalization, US were delivered twice and the two CS were presented again plus four circles (generalization stimuli, GS) with gradually increasing diameters from CS- to CS+. We found successful appetitive conditioning as reflected in appetitive subjective ratings (positive valence, higher contingency) and physiological responses (startle attenuation and larger skin conductance responses) to CS+ versus CS-, and, importantly, both measures confirmed generalization as indicated by generalization gradients. Small changes in CS-US contingency during generalization may have weakened generalization processes on the physiological level. Considering that appetitive conditioned responses can be generalized to non-US-associated stimuli, a next important step would be to investigate risk factors that mediate overgeneralization.</t>
  </si>
  <si>
    <t>2019-09</t>
  </si>
  <si>
    <t>UNSP e13397</t>
  </si>
  <si>
    <t>English</t>
  </si>
  <si>
    <t>Web of Science</t>
  </si>
  <si>
    <t>Place: Hoboken Publisher: Wiley WOS:000481891200008</t>
  </si>
  <si>
    <t>C:\Users\2611646\Zotero\storage\7NSH7S8R\Andreatta and Pauli - 2019 - Generalization of appetitive conditioned responses.pdf; C:\Users\2611646\Zotero\storage\7L9FFBB4\psyp13397-sup-0001-supinfo.docx</t>
  </si>
  <si>
    <t>anxiety; reward; startle; fear generalization; acquisition; humans; appetitive conditioning; generalization; impulsivity; primary reinforcer; startle   reflex; stimulus-generalization; validation</t>
  </si>
  <si>
    <t>3WK8G2A3</t>
  </si>
  <si>
    <t>Scientific Reports</t>
  </si>
  <si>
    <t>2045-2322</t>
  </si>
  <si>
    <t>10.1038/s41598-020-60597-z</t>
  </si>
  <si>
    <t>https://www.nature.com/articles/s41598-020-60597-z</t>
  </si>
  <si>
    <t>Neurons in the visual cortex sharpen their orientation tuning as humans learn aversive contingencies. A stimulus orientation (CS+) that reliably predicts an aversive noise (unconditioned stimulus: US) is selectively enhanced in lower-tier visual cortex, while similar unpaired orientations (CS−) are inhibited. Here, we examine in male volunteers how sharpened visual processing is affected by fear extinction learning (where no US is presented), and how fear and extinction memory undergo consolidation one day after the original learning episode. Using steady-state visually evoked potentials from electroencephalography in a fear generalization task, we found that extinction learning prompted rapid changes in orientation tuning: Both conditioned visuocortical and skin conductance responses to the CS+ were strongly reduced. Next-day re-testing (delayed recall) revealed a brief but precise return-of-tuning to the CS+ in visual cortex accompanied by a brief, more generalized return-of-fear in skin conductance. Explorative analyses also showed persistent tuning to the threat cue in higher visual areas, 24 h after successful extinction, outlasting peripheral responding. Together, experience-based changes in the sensitivity of visual neurons show response patterns consistent with memory consolidation and spontaneous recovery, the hallmarks of long-term neural plasticity.</t>
  </si>
  <si>
    <t>2020 The Author(s)</t>
  </si>
  <si>
    <t>www.nature.com</t>
  </si>
  <si>
    <t>Number: 1 Publisher: Nature Publishing Group</t>
  </si>
  <si>
    <t>C:\Users\2611646\Zotero\storage\8854PGG4\Antov et al. - 2020 - Visuocortical tuning to a threat-related feature p.pdf</t>
  </si>
  <si>
    <t>KRV3WFX6</t>
  </si>
  <si>
    <t>bioRxiv</t>
  </si>
  <si>
    <t>Google Scholar</t>
  </si>
  <si>
    <t>Publisher: Cold Spring Harbor Laboratory</t>
  </si>
  <si>
    <t>C:\Users\2611646\Zotero\storage\6CSAK7Z2\Avila et al. - 2019 - Offline tDCS modulates prefrontal cortical–subcort.pdf; C:\Users\2611646\Zotero\storage\NV2PB5QN\2019.12.18.880658v1.html</t>
  </si>
  <si>
    <t>87M5D3NL</t>
  </si>
  <si>
    <t>Cognitive, Affective, &amp; Behavioral Neuroscience</t>
  </si>
  <si>
    <t>1530-7026, 1531-135X</t>
  </si>
  <si>
    <t>10.3758/s13415-018-00666-z</t>
  </si>
  <si>
    <t>http://link.springer.com/10.3758/s13415-018-00666-z</t>
  </si>
  <si>
    <t>Contingency awareness during conditioning describes the phenomenon of becoming consciously aware of the association between a conditioned stimulus (CS) and an unconditioned stimulus (US). Despite the fact that contingency awareness is necessary for associative learning in some conditioning paradigms, its role in contextual fear conditioning, a variant that uses a context-CS (CTX) instead of a cue, has not been characterized thus far. We investigated if contingency awareness is a prerequisite for contextual fear conditioning and if subjects classified as aware differ from unaware subjects on a hemodynamic, autonomic, and behavioral level. We used a computer-generated picture context as CTX and slightly painful electric stimulation as US while we recorded brain responses by functional magnetic resonance imaging (fMRI), and obtained skin conductance responses (SCR) and verbal ratings of emotional valence and arousal. SCR analyses revealed that only aware subjects became conditioned to the US-associated CTX (CTX+). Brain activity related to the CTX+ was more strongly pronounced in fearassociated areas like the insula in the aware relative to the unaware group. Finally, the hippocampus was functionally connected to the cingulate cortex and posterior medial frontal gyrus in aware subjects relative to unaware subjects. These task-related differential connectivity patterns suggest that information exchange between the hippocampus and regions involved in the expression of conditioned fear and decision uncertainty is crucial for the acquisition of contingency knowledge. This study demonstrates the importance of contingency awareness for contextual fear conditioning and points to the hippocampus as a potential mediator for contingency learning in contextual learning.</t>
  </si>
  <si>
    <t>2019-08</t>
  </si>
  <si>
    <t>811-828</t>
  </si>
  <si>
    <t>Cogn Affect Behav Neurosci</t>
  </si>
  <si>
    <t>DOI.org (Crossref)</t>
  </si>
  <si>
    <t>C:\Users\2611646\Zotero\storage\ZNW3DGYK\Baeuchl et al. - 2019 - Contingency awareness as a prerequisite for differ.pdf</t>
  </si>
  <si>
    <t>8UQGUXCK</t>
  </si>
  <si>
    <t>Journal of Behavior Therapy and Experimental Psychiatry</t>
  </si>
  <si>
    <t>0005-7916</t>
  </si>
  <si>
    <t>10.1016/j.jbtep.2019.03.006</t>
  </si>
  <si>
    <t>http://www.sciencedirect.com/science/article/pii/S0005791618302271</t>
  </si>
  <si>
    <t>Background and objectives Nocebo hyperalgesia (i.e., increased pain sensitivity based on expectations) can be induced by conditioning, but is supposed to be mediated by conscious expectation. Although recent evidence points to the feasibility of subliminal conditioning of nocebo hyperalgesia with masked faces, face processing might be a special case and the practical implications of subliminal conditioning remain questionable. This study aimed to implicitly condition nocebo hyperalgesia using supraliminal cues. Methods Implicit differential nocebo conditioning (N = 48 healthy participants) was implemented by coupling high and low painful electric stimuli to varying visual stimuli that only differed in the symmetry/asymmetry of one component (CS+/CS-) and contained further distracting components. In the test phase, only the low painful stimulus followed both CS to test for conditioned nocebo effects in intensity and aversiveness ratings and electrodermal activity. A behavioral contingency test and a post-experimental questionnaire assessed contingency awareness. Results A conditioned effect emerged in the aversiveness (p = .036; η2 = 0.09), but not in the intensity rating (p = .195) while controlling for contingency awareness. Further, increased skin conductance levels in response to CS + emerged, irrespective of contingency awareness (p = .014, η2 = 0.13). No conditioned responses in skin conductance responses emerged (p = .872). Limitations Expected effects only emerged in part of the outcome variables. Conclusions The results support the notion that implicit conditioning of nocebo hypoalgesia is feasible using a novel experimental conditioning design with supraliminal stimulus presentation, although further research is needed. So far, implicitly conditioned nocebo effects might have been underestimated despite vast clinical implications.</t>
  </si>
  <si>
    <t>106-112</t>
  </si>
  <si>
    <t>ScienceDirect</t>
  </si>
  <si>
    <t>C:\Users\2611646\Zotero\storage\SZIIRGPV\Bräscher and Witthöft - 2019 - Nocebo hyperalgesia induced by implicit conditioni.pdf; C:\Users\2611646\Zotero\storage\NUBF5KJP\S0005791618302271.html</t>
  </si>
  <si>
    <t>Contingency awareness; Electrodermal activity; Implicit conditioning; Nocebo effect; Pain perception</t>
  </si>
  <si>
    <t>6SN99T9D</t>
  </si>
  <si>
    <t>Cortex</t>
  </si>
  <si>
    <t>Preventing the return of fear in humans using reconsolidation update mechanisms</t>
  </si>
  <si>
    <t>Publisher: Elsevier</t>
  </si>
  <si>
    <t>C:\Users\2611646\Zotero\storage\BF493K3U\41586_2018_405_MOESM1_ESM.pdf; C:\Users\2611646\Zotero\storage\TZF524CW\Schiller et al. - 2010 - Preventing the return of fear in humans using reco.pdf</t>
  </si>
  <si>
    <t>GVGTPADG</t>
  </si>
  <si>
    <t>10.1038/s41598-019-40827-9</t>
  </si>
  <si>
    <t>Ample evidence suggests that memories enter a labile state upon retrieval, requiring reconsolidation processes in order to be retained. During this period of instability, various interventions can be applied to modify problematic memories. A novel behavioral intervention was designed, aimed at disrupting amygdala-based cognitive processing following the retrieval of a conditioned threat memory, in order to prevent its reconsolidation. We fear-conditioned participants on day 1, and reactivated their memory on day 2. Following reactivation, the reactivation plus emotional working memory task (R + EWMT) group completed an EWMT, while the reactivation only (RO) group served as a no-task control. On day 3, all participants were tested for memory retention, followed by a test for sensitivity to reinstatement. We observed successful acquisition and reactivation in fear-potentiated startle responding, skin conductance responding and US expectancies in both groups. Differential fear responding was fully preserved in the R + EWMT group relative to the RO group at the beginning of retention testing, and both groups were comparably sensitive to reinstatement. Thus, we failed to obtain any evidence that the execution of an EWMT after threat memory reactivation impairs reconsolidation. Further research is indicated to clarify whether threat memory reconsolidation can be disrupted by taxing relevant WM resources.</t>
  </si>
  <si>
    <t>Sci Rep</t>
  </si>
  <si>
    <t>Place: London Publisher: Nature Publishing Group WOS:000460922200011</t>
  </si>
  <si>
    <t>C:\Users\2611646\Zotero\storage\8IEZS4MU\Chalkia et al. - 2019 - Interfering with emotional processing resources up.pdf</t>
  </si>
  <si>
    <t>reconsolidation; cortisol; trauma; post-retrieval extinction; responses; computer game play; fear memories; intrusive memories; menstrual-cycle; update</t>
  </si>
  <si>
    <t>7SZ267CT</t>
  </si>
  <si>
    <t>Ieee Access</t>
  </si>
  <si>
    <t>2169-3536</t>
  </si>
  <si>
    <t>10.1109/ACCESS.2019.2907479</t>
  </si>
  <si>
    <t>Stress resilience is recognized as an important occupational prerequisite for air traffic controllers (ATCs). A system for input/output multimodal stress resilience assessment based on physiological features has been developed and applied in the ATC selection process on 40 ATC candidates, as well as on 40 age/sex-matched control subjects. The input stimulation paradigm includes acoustic startle stimuli and their prepulse and fear-potentiated modulations, airblasts, and semantically relevant aversive images and sounds. The output physiological features include resting heart rate variability and respiratory sinus arrhythmia, cardiac allostasis, electromyogram- and electrodermal activity-based acoustic startle response features, like startle reactivity and startle habituation, and acoustic startle modulation-related features, like fear-potentiated startle, prepulse inhibition of the startle response, and discrimination of startle responses in danger versus safety experimental conditions. Variability of each feature is assessed and illustrated in 8-D physiological resilience space. Statistically significant differences (p &lt; 0.05) between the two groups have been obtained for the three most relevant of eight applied features; specifically, ATC candidates exhibited significantly higher resting respiratory sinus arrhythmia, lower startle reactivity, and more pronounced cardiac allostasis than the control group. The observed feature variability justifies future research efforts toward augmenting the traditional ATC selection process with the presented stress resilience assessment approach. The proposed research paradigm can be also applied in selection processes of similarly stressful occupations such as first responders, airline/military pilots, military personnel, among others.</t>
  </si>
  <si>
    <t>41989-42005</t>
  </si>
  <si>
    <t>IEEE Access</t>
  </si>
  <si>
    <t>Place: Piscataway Publisher: Ieee-Inst Electrical Electronics Engineers Inc WOS:000465134800001</t>
  </si>
  <si>
    <t>C:\Users\2611646\Zotero\storage\G7X2YVE3\Cosic et al. - 2019 - Stress Resilience Assessment Based on Physiologica.pdf</t>
  </si>
  <si>
    <t>fear; respiratory sinus arrhythmia; acoustic startle; air traffic controller; allostasis; autonomic nervous-system; heart rate variability; heart-rate-variability; ptsd; quantification; startle stimuli; Stress resilience assessment; vagal tone; workload</t>
  </si>
  <si>
    <t>3KIT5PGA</t>
  </si>
  <si>
    <t>medRxiv</t>
  </si>
  <si>
    <t>Oxytocin enhances the recovery of eye-contact induced autonomic arousal</t>
  </si>
  <si>
    <t>Publisher: Cold Spring Harbor Laboratory Press</t>
  </si>
  <si>
    <t>C:\Users\2611646\Zotero\storage\KUI9XP5U\Daniels et al. - 2020 - Oxytocin enhances the recovery of eye-contact indu.pdf; C:\Users\2611646\Zotero\storage\65QEA2YB\2020.02.06.html</t>
  </si>
  <si>
    <t>95M72FWQ</t>
  </si>
  <si>
    <t>Philosophical Transactions of the Royal Society B</t>
  </si>
  <si>
    <t>Publisher: The Royal Society</t>
  </si>
  <si>
    <t>C:\Users\2611646\Zotero\storage\LISKNF6U\de Groot et al. - 2020 - Encoding fear intensity in human sweat.pdf; C:\Users\2611646\Zotero\storage\3CRNMDUT\rstb.2019.html</t>
  </si>
  <si>
    <t>LZRK7AN3</t>
  </si>
  <si>
    <t>NeuroImage</t>
  </si>
  <si>
    <t>10.1016/j.neuroimage.2019.116308</t>
  </si>
  <si>
    <t>https://linkinghub.elsevier.com/retrieve/pii/S1053811919308997</t>
  </si>
  <si>
    <t>Using contextual information to predict aversive events is a critical ability that protects from generalizing fear responses to safe contexts. Animal models have demonstrated the importance of spatial context representations within the hippocampal formation in contextualization of fear learning. The ventromedial prefrontal cortex (vmPFC) is known to play an important role in safety learning, possibly also through the incorporation of context information. However, if contextual representations are related to context-dependent expression of fear memory in humans remains unclear. Twenty-one healthy participants underwent functional MRI combined with a cuecontext conditioning paradigm within a self-navigated virtual reality environment. The environment included two buildings (Threat and Safe context), which had distinct features outside but were identical inside. Within each context, participants saw two cues (CSþ, CS-). The CSþ was consistently (100% reinforcement rate) paired with an electric shock in the Threat context, but never in the Safe context. The CS- was never paired with a shock. We found robust differential skin conductance responses (SCRs; CSþ &gt; CS-) in the Threat context, but also within the Safe context, indicating fear generalization. Within the Safe context, vmPFC responses to the CSþ were larger than those in the Threat context. We furthermore found environment-speciﬁc representations for the two contexts in the training paradigm (i.e., before conditioning took place) in the hippocampus to be related to fear expression and generalization. Namely, participants with a weak context representation (z-score &lt; 1.65) showed stronger fear generalization compared to participants with a strong context representation (z-score &gt; 1.65). Thus, a weak neural representation strength of spatial context may explain overgeneralization of memory to safe contexts. In addition, our ﬁndings demonstrate that context-dependent regulation of fear expression engages ventromedial prefrontal pathways suggesting this involves a similar mechanism that is known to be involved in retrieval of extinction memory.</t>
  </si>
  <si>
    <t>2020-02</t>
  </si>
  <si>
    <t>C:\Users\2611646\Zotero\storage\R78TQR9Z\de Voogd et al. - 2020 - The role of hippocampal spatial representations in.pdf</t>
  </si>
  <si>
    <t>Y6ZYQLTS</t>
  </si>
  <si>
    <t>Scientific Reports (Nature Publisher Group); London</t>
  </si>
  <si>
    <t>http://dx.doi.org/10.1038/s41598-020-63811-0</t>
  </si>
  <si>
    <t>https://search.proquest.com/docview/2395248907/abstract/2F59503C7BD1464CPQ/1</t>
  </si>
  <si>
    <t>Improving extinction learning has the potential to optimize psychotherapy for persistent anxiety-related disorders. Recent findings show that extinction learning can be improved with a cognitively demanding eye-movement intervention. It is, however, unclear whether [1] any cognitively-demanding task can enhance extinction, or whether it is limited to eye movements, and [2] the effectiveness of such an intervention can be enhanced by increasing cognitive load. Participants (n = 102, n = 75 included in the final sample) completed a Pavlovian threat conditioning paradigm across two days. One group underwent standard extinction (Control), a second group underwent extinction paired with a 1-back working memory task (Low-Load), and a third group underwent extinction paired with a 2-back working memory task (High-Load). We found that the conditioned response during extinction was reduced for both the Low-Load and the High-Load groups compared to the Control group. This reduction persisted during recovery the following day when no working memory task was executed. Finally, we found that within the High-Load group, participants with lower accuracy scores on the 2-back task (i.e., for who the task was more difficult) had a stronger reduction in the conditioned response. We did not observe this relationship within the Low-Load group. Our findings suggest that cognitive load induced by a working memory intervention embedded during extinction reduces persistent threat responses.</t>
  </si>
  <si>
    <t>© The Author(s) 2020. This work is published under http://creativecommons.org/licenses/by/4.0/ (the “License”). Notwithstanding the ProQuest Terms and Conditions, you may use this content in accordance with the terms of the License.</t>
  </si>
  <si>
    <t>ProQuest</t>
  </si>
  <si>
    <t>Place: London, United States, London Publisher: Nature Publishing Group</t>
  </si>
  <si>
    <t>C:\Users\2611646\Zotero\storage\BEL26UZN\D et al. - 2020 - A cognitively demanding working-memory interventio.pdf</t>
  </si>
  <si>
    <t>Cognitive ability; Conditioned response; Extinction; Learning; Memory; Mental task performance; Psychotherapy; Sciences: Comprehensive Works; Short term memory</t>
  </si>
  <si>
    <t>PCS8MUNC</t>
  </si>
  <si>
    <t>Translational Psychiatry</t>
  </si>
  <si>
    <t>2158-3188</t>
  </si>
  <si>
    <t>10.1038/s41398-019-0482-x</t>
  </si>
  <si>
    <t>http://www.nature.com/articles/s41398-019-0482-x</t>
  </si>
  <si>
    <t>Learning accounts of addiction and obesity emphasize the persistent power of Pavlovian reward cues to trigger craving and increase relapse risk. While extinction can reduce conditioned responding, Pavlovian relapse phenomena —the return of conditioned responding following successful extinction—challenge the long-term success of extinction-based treatments. Translational laboratory models of Pavlovian relapse could therefore represent a valuable tool to investigate the mechanisms mediating relapse, although so far human research has mostly focused on return of fear phenomena. To this end we developed an appetitive conditioning paradigm with liquid food rewards in combination with a 3-day design to investigate the return of appetitive Pavlovian responses and the involved neural structures in healthy subjects. Pavlovian conditioning (day 1) was assessed in 62 participants, and a subsample (n = 33) further completed extinction (day 2) and a reinstatement test (day 3). Conditioned responding was assessed on explicit (pleasantness ratings) and implicit measures (reaction time, skin conductance, heart rate, startle response) and reinstatement effects were further evaluated using fMRI. We observed a return of conditioned responding during the reinstatement test, evident by enhanced skin conductance responses, accompanied by enhanced BOLD responses in the amygdala. On an individual level, psychophysiological reinstatement intensity was signiﬁcantly anticorrelated with ventromedial prefrontal cortex (vmPFC) activation, and marginally anticorrelated with enhanced amygdala-vmPFC connectivity during late reinstatement. Our results extend evidence from return of fear phenomena to the appetitive domain, and highlight the role of the vmPFC and its functional connection with the amygdala in regulating appetitive Pavlovian relapse.</t>
  </si>
  <si>
    <t>2019-12</t>
  </si>
  <si>
    <t>Transl Psychiatry</t>
  </si>
  <si>
    <t>C:\Users\2611646\Zotero\storage\84BL5JGZ\Ebrahimi et al. - 2019 - Opposing roles for amygdala and vmPFC in the retur.pdf</t>
  </si>
  <si>
    <t>AH43MNFJ</t>
  </si>
  <si>
    <t>eLife</t>
  </si>
  <si>
    <t>2050-084X</t>
  </si>
  <si>
    <t>10.7554/eLife.46831</t>
  </si>
  <si>
    <t>https://www.ncbi.nlm.nih.gov/pmc/articles/PMC6715348/</t>
  </si>
  <si>
    <t>Prediction errors are thought to drive associative fear learning. Surprisingly little is known about the possible contribution of the cerebellum. To address this question, healthy participants underwent a differential fear conditioning paradigm during 7T magnetic resonance imaging. An event-related design allowed us to separate cerebellar fMRI signals related to the visual conditioned stimulus (CS) from signals related to the subsequent unconditioned stimulus (US; an aversive electric shock). We found significant activation of cerebellar lobules Crus I and VI bilaterally related to the CS+ compared to the CS-. Most importantly, significant activation of lobules Crus I and VI was also present during the unexpected omission of the US in unreinforced CS+ acquisition trials. This activation disappeared during extinction when US omission became expected. These findings provide evidence that the cerebellum has to be added to the neural network processing predictions and prediction errors in the emotional domain.</t>
  </si>
  <si>
    <t>PubMed Central</t>
  </si>
  <si>
    <t>PMID: 31464686 PMCID: PMC6715348</t>
  </si>
  <si>
    <t xml:space="preserve">C:\Users\2611646\Zotero\storage\U4FK9IDE\Ernst et al. - The cerebellum is involved in processing of predic.pdf; </t>
  </si>
  <si>
    <t>C9KWZ7QX</t>
  </si>
  <si>
    <t>Behaviour Research and Therapy</t>
  </si>
  <si>
    <t>0005-7967</t>
  </si>
  <si>
    <t>10.1016/j.brat.2020.103605</t>
  </si>
  <si>
    <t>http://www.sciencedirect.com/science/article/pii/S0005796720300565</t>
  </si>
  <si>
    <t>Threat responses are often shaped by social information, such as observation of aversive outcomes for others. Yet, the neurochemistry regulating observational learning of threats is largely unknown. Here, we examined the impact of the GABAergic and noradrenergic system, which are central in regulating threat learning from first-hand experiences, on observational threat learning in humans. To this end, 61 participants received either 1 mg Lorazepam (enhancing GABAergic signalling N = 18), 20 mg Yohimbine (enhancing Noradrenergic transmission, N = 16), Placebo (double blind and randomized control for Lorazepam and Yohimbine, N = 12) or no treatment (N = 15) prior to observational threat conditioning. Participants acquired conditioned threat responses by observation of another individual who is presented with a conditioned stimulus (CS) and an aversive unconditioned stimulus (US). Participants' threat responses were tested by direct exposure to the CSs immediately after learning, as well as two days later (drug free). Our results indicate decreased fear ratings to socially acquired CSs by enhanced GABAergic transmission as compared to the control group (placebo and no treatment) during the immediate test. We could not provide evidence for noradrenergic modulation of socially acquired threat responses. Further, we found no differences in psychophysiological responses (Skin conductance responses) or long-term persistence of conditioned responses. Our results provide initial evidence for an impact of the GABAergic system on social acquisition of threats.</t>
  </si>
  <si>
    <t>C:\Users\2611646\Zotero\storage\3QYLKCDB\Esser et al. - 2020 - Initial evidence for pharmacological modulation of.pdf; C:\Users\2611646\Zotero\storage\XKX8HNY4\S0005796720300565.html</t>
  </si>
  <si>
    <t>Fear conditioning; Noradrenergic and GABAergic system; Social learning</t>
  </si>
  <si>
    <t>C855V74Z</t>
  </si>
  <si>
    <t>Neuropsychopharmacology</t>
  </si>
  <si>
    <t>0893-133X, 1740-634X</t>
  </si>
  <si>
    <t>10.1038/s41386-019-0593-3</t>
  </si>
  <si>
    <t>http://www.nature.com/articles/s41386-019-0593-3</t>
  </si>
  <si>
    <t>2020-04</t>
  </si>
  <si>
    <t>753-760</t>
  </si>
  <si>
    <t>Neuropsychopharmacol.</t>
  </si>
  <si>
    <t>Effects of intranasal insulin as an enhancer of fear extinction</t>
  </si>
  <si>
    <t>C:\Users\2611646\Zotero\storage\D39G8EJ8\Ferreira de Sá et al. - 2020 - Effects of intranasal insulin as an enhancer of fe.pdf</t>
  </si>
  <si>
    <t>7FUUWRPW</t>
  </si>
  <si>
    <t>PLOS ONE</t>
  </si>
  <si>
    <t>1932-6203</t>
  </si>
  <si>
    <t>10.1371/journal.pone.0221282</t>
  </si>
  <si>
    <t>https://dx.plos.org/10.1371/journal.pone.0221282</t>
  </si>
  <si>
    <t>e0221282</t>
  </si>
  <si>
    <t>PLoS ONE</t>
  </si>
  <si>
    <t>The effect of cathodal tDCS on fear extinction</t>
  </si>
  <si>
    <t>C:\Users\2611646\Zotero\storage\4NYHWGPI\Ganho-Ávila et al. - 2019 - The effect of cathodal tDCS on fear extinction A .pdf</t>
  </si>
  <si>
    <t>Schwenkreis, Peter</t>
  </si>
  <si>
    <t>XRBIGTCK</t>
  </si>
  <si>
    <t>report</t>
  </si>
  <si>
    <t>https://osf.io/4qt9m</t>
  </si>
  <si>
    <t>Fear is coupled to states of physiological arousal. We tested how learning and memory of threat, i.e. conditioned fear, is influenced by interoceptive signals. Forty healthy individuals were exposed to two threat (CS+, paired with electrocutaneous shocks) and two safety (CS-) stimuli, specifically time-locked to either cardiac ventricular systole (when arterial baroreceptors signal cardiovascular arousal to brainstem), or diastole (when these afferent signals are quiescent). Threat learning was indexed objectively using skin conductance responses (SCRs). During acquisition of threat contingencies, cardiac effects dominated: Stimuli (both CS+ and CS-) presented at systole evoked greater SCR responses, relative to stimuli (both CS+ and CS-) presented at diastole. This difference was amplified in more anxious individuals. Learning of conditioned fear was established by the end of the acquisition phase, which was followed by an extinction phase when unpaired CSs were presented at either the same or switched cardiac contingencies. One day later, electrocutaneous shocks triggered the reinstatement of fear responses. Subsequent presentation of stimuli previously encoded at systole evoked higher SCRs. Moreover, only those participants for whom stimuli had the same cardiac-contingency over both acquisition and extinction phases retained conditioned fear memory (i.e. CS + &amp;gt; CS-). Our findings reveal two important cardiac afferent effects on threat learning and memory: 1) Cardiac signals bias processing towards threat. 2) Cardiac signals are a context for fear memory; altering this context can disrupt the memory. These observations suggest how threat reactivity may be reinforced and maintained by both acute and enduring states of cardiac arousal.</t>
  </si>
  <si>
    <t>PsyArXiv</t>
  </si>
  <si>
    <t>preprint</t>
  </si>
  <si>
    <t>DOI: 10.31234/osf.io/4qt9m</t>
  </si>
  <si>
    <t>C:\Users\2611646\Zotero\storage\IMFQQTW3\Garfinkel et al. - 2019 - Interoceptive cardiac signals selectively enhance .pdf</t>
  </si>
  <si>
    <t>QH6IJZD4</t>
  </si>
  <si>
    <t>https://osf.io/tu8h7</t>
  </si>
  <si>
    <t>Anxiety sensitivity (AS; the degree of fear of experiencing or imagining experiencing anxiety symptoms and its possible consequences) is associated with expression of conditioned fear responses. However, findings regarding the relationship between AS and fear acquisition indexed by skin conductance responses are rather conflicting. Here we aim to clarify this interaction. We classified 144 women that underwent fear conditioning procedures as either high-AS or low-AS. We found that high-AS participants show one of two patterns maintained over time: poor stimuli discrimination or good stimuli discrimination. This suggests that different patterns of fear acquisition potentially support the distinction between anxiety disorders.</t>
  </si>
  <si>
    <t>The role of Anxiety Sensitivity in fear conditioning</t>
  </si>
  <si>
    <t>DOI: 10.31234/osf.io/tu8h7</t>
  </si>
  <si>
    <t>C:\Users\2611646\Zotero\storage\SWNMSUR5\Gerardo et al. - 2019 - The role of Anxiety Sensitivity in fear conditioni.pdf</t>
  </si>
  <si>
    <t>42EEZRYY</t>
  </si>
  <si>
    <t>Psychopharmacology</t>
  </si>
  <si>
    <t>0033-3158, 1432-2072</t>
  </si>
  <si>
    <t>10.1007/s00213-019-05301-4</t>
  </si>
  <si>
    <t>http://link.springer.com/10.1007/s00213-019-05301-4</t>
  </si>
  <si>
    <t>Methods In two double-blind, randomized and placebo-controlled experiments (experiment 1: N = 79, experiment 2: N = 32) comprising fear conditioning (day 1), extinction followed by administration of 150 mg L-DOPA or placebo (day 2) and a memory test (day 3) in healthy male adults, conditioned responses were assessed as differential skin conductance responses. We tested whether the effect of L-DOPA on conditioned responses at test depended on conditioned responses at the end of extinction in an experiment with a short (10 trials, experiment 1) and long (25 trials, experiment 2) extinction session. Results In both experiments, the effect of L-DOPAwas dependent on conditioned responses at the end of extinction. That is, postextinction L-DOPA compared to placebo administration reduced conditioned responses at test only in participants showing a complete reduction of conditioned fear at the end of extinction. Conclusion The results support the potential use of L-DOPA as a pharmacological adjunct to exposure treatment, but point towards a common boundary condition for pharmacological consolidation enhancers: a successful reduction of fear in the exposure session.</t>
  </si>
  <si>
    <t>3401-3412</t>
  </si>
  <si>
    <t>C:\Users\2611646\Zotero\storage\KVHGV2JF\Gerlicher et al. - 2019 - L-DOPA improves extinction memory retrieval after .pdf</t>
  </si>
  <si>
    <t>FP8Y5DR2</t>
  </si>
  <si>
    <t>The Journal of Pain</t>
  </si>
  <si>
    <t>10.1016/j.jpain.2018.09.010</t>
  </si>
  <si>
    <t>https://linkinghub.elsevier.com/retrieve/pii/S1526590018306758</t>
  </si>
  <si>
    <t>In chronic pain, pain-related fear seems to overgeneralize to safe stimuli, thus contributing to excessive fear and avoidance behavior. Evidence shows that pain-related fear can be acquired and generalized based on conceptual knowledge. Using a fear conditioning paradigm, we investigated whether this concept-based pain-related fear could also be extinguished. During acquisition, exemplars of one action category (conditioned stimuli; CSs) were followed by pain (CS+; e.g. opening boxes), whereas exemplars of another action category were not (CS-; e.g. closing boxes). Participants reported more pain-related fear and expectancy towards exemplars of the CS+ category compared with those of the CS- category. During generalization, fear and expectancy spread to novel exemplars (generalization stimuli; GSs) of the CS+ category (GS+), but not to those of the CS- category (GS-). During extinction, exemplars of both categories were presented in the absence of pain. At the end of extinction, participants no longer reported elevated fear or expectancy towards CS+ exemplars compared to CS- exemplars. These findings were not replicated in either the eye-blink startle, or skin conductance measures. This is the first study to demonstrate extinction of concept-based pain-related fear, thus providing evidence for the potential of extinction-based techniques in the treatment of conceptual pain-related fear.</t>
  </si>
  <si>
    <t>2019-03</t>
  </si>
  <si>
    <t>325-338</t>
  </si>
  <si>
    <t>C:\Users\2611646\Zotero\storage\W3QB54SL\Glogan et al. - 2019 - Generalization and Extinction of Concept-BasedPain.pdf</t>
  </si>
  <si>
    <t>SLBGVVZM</t>
  </si>
  <si>
    <t>1469-8986</t>
  </si>
  <si>
    <t>10.1111/psyp.13563</t>
  </si>
  <si>
    <t>https://onlinelibrary.wiley.com/doi/abs/10.1111/psyp.13563</t>
  </si>
  <si>
    <t>Past research on backward conditioning in evaluative and fear conditioning yielded inconsistent results in that self-report measures suggest that the conditional stimulus (CS) acquired the valence of the unconditional stimulus (US) in fear conditioning (assimilation effects), but the opposite valence in evaluative conditioning (contrast effects). Conversely, implicit measures of CS valence suggest assimilation effects in evaluative backward conditioning, whereas startle modulation indicates contrast effects in backward fear conditioning. The current study investigated whether US intensity could account for the dissociation on implicit measures between fear and evaluative conditioning. Self-report measures of evaluative learning indicated assimilation effects for forward conditioning, whereas backward contrast effects were observed with intense USs only. Blink startle modulation indicated assimilation effects in forward conditioning and contrast effects in backward conditioning, regardless of US intensity. Experiment 2 included a neutral US in order to assess whether the offset of the positive US elicits an opponent emotional response that mirrors relief (disappointment), which is thought to mediate the reduction in startle seen during backward CSs in fear conditioning. This opponent emotional response was evident as startle magnitude during backward CSs increased linearly with increasing US pleasantness. Omission of the forward CSs led to an assimilation effect in self-report measures. The current results extend our understanding of emotional learning to stimuli encountered after salient emotional events. Startle reflects the emotion prevailing after US offset, relief or disappointment, whereas self-report measures seem more attuned to factors such as US predictability and intensity.</t>
  </si>
  <si>
    <t>e13563</t>
  </si>
  <si>
    <t>n/a</t>
  </si>
  <si>
    <t>How disappointing</t>
  </si>
  <si>
    <t>© 2020 Society for Psychophysiological Research</t>
  </si>
  <si>
    <t>_eprint: https://onlinelibrary.wiley.com/doi/pdf/10.1111/psyp.13563</t>
  </si>
  <si>
    <t>C:\Users\2611646\Zotero\storage\76LBRHXK\Green et al. - How disappointing Startle modulation reveals cond.pdf; C:\Users\2611646\Zotero\storage\UV7VQHEP\How disappointing_Supplementary Materials.docx; C:\Users\2611646\Zotero\storage\ASIIN9R6\psyp.html</t>
  </si>
  <si>
    <t>associative learning; backward conditioning; evaluative conditioning; propositional learning; startle modulation</t>
  </si>
  <si>
    <t>BKC35CHI</t>
  </si>
  <si>
    <t>Cognition</t>
  </si>
  <si>
    <t>0010-0277</t>
  </si>
  <si>
    <t>10.1016/j.cognition.2018.12.001</t>
  </si>
  <si>
    <t>http://www.sciencedirect.com/science/article/pii/S0010027718303111</t>
  </si>
  <si>
    <t>Can mental imagery rather than external stimulation reactivate an aversive conditioned memory for the purposes of attenuating fear with subsequent extinction training? To answer this question participant underwent a three-day protocol: Day 1 entailed fear acquisition training in which two conditioned stimuli were paired with mild shock (US), while a CS− never was; day 2 included imagery-based reactivation of only one of the two CS+ followed by standard extinction training within the reconsolidation ten minutes later; day 3 included reinstatement by the unsignaled presentation of the US followed by a re-extinction phase. We observed no evidence of fear recovery on the first trial of re-extinction for the reminded, mentally imaged, CS+, whereas fear returned for the non-reminded CS+. Thus, mental imagery was sufficient to reactivate a fear memory thereby opening the reconsolidation window and facilitating fear suppression via extinction training. The clinical implications of this are potentially far-reaching as it allows for in vivo reconsolidation procedures in exposure therapy.</t>
  </si>
  <si>
    <t>277-281</t>
  </si>
  <si>
    <t>Opening the reconsolidation window using the mind’s eye</t>
  </si>
  <si>
    <t>C:\Users\2611646\Zotero\storage\BGA6FG4F\1-s2.0-S0010027718303111-mmc1.docx; C:\Users\2611646\Zotero\storage\NPI5UPIH\Grégoire and Greening - 2019 - Opening the reconsolidation window using the mind’.pdf; C:\Users\2611646\Zotero\storage\2X92UCSD\S0010027718303111.html</t>
  </si>
  <si>
    <t>Fear conditioning; Fear extinction; Fear reconsolidation; Memory reconsolidation; Mental imagery</t>
  </si>
  <si>
    <t>BFE979D8</t>
  </si>
  <si>
    <t>Biological Psychology</t>
  </si>
  <si>
    <t>0301-0511</t>
  </si>
  <si>
    <t>10.1016/j.biopsycho.2018.11.009</t>
  </si>
  <si>
    <t>Threat expectancy is the ability to predict an aversive outcome. What is not known is the influence of initial threat responding on the acquisition of verbal, attentional and perceptual biases towards conditioned threat cues. This study evaluated the extent to which initial unconditioned stimulus (UCS) responding was related to trial-by-trial self-reported expectancy, sensory processing (visuocortical EEG) and orienting (heart rate deceleration) to threat cues during extinction learning. Participants (n = 38) viewed oriented Gabor gratings, associated with the presence (CS +) or absence (CS-) of a 96 dB white noise (UCS), flickering at 12 Hz to elicit steady state visually evoked potentials (ssVEPs). Multivariate multiple regression revealed greater initial UCS skin conductance responding to predict extinction responding: enhanced visuocortical discrimination, greater heart rate deceleration to CS +, and greater threat expectancy endorsements. These results suggest that the motivational intensity of initial threat reactivity (sympathetic UCS responding) drives learning-induced defensive dispositions across multiple response systems.</t>
  </si>
  <si>
    <t>2019-01</t>
  </si>
  <si>
    <t>64-74</t>
  </si>
  <si>
    <t>Biol. Psychol.</t>
  </si>
  <si>
    <t>Place: Amsterdam Publisher: Elsevier Science Bv WOS:000454710800008</t>
  </si>
  <si>
    <t>C:\Users\2611646\Zotero\storage\PLCF57XW\Gruss and Keil - 2019 - Sympathetic responding to unconditioned stimuli pr.pdf</t>
  </si>
  <si>
    <t>anxiety; emotion; Pavlovian conditioning; fear; a-priori; attention; Autonomic   physiology; Expectancy; hypervigilance; intensity; model; responses; ssVEP; Threat bias; visual-cortex</t>
  </si>
  <si>
    <t>ASIQLPD3</t>
  </si>
  <si>
    <t>1740-634X</t>
  </si>
  <si>
    <t>10.1038/s41386-019-0416-6</t>
  </si>
  <si>
    <t>https://www.nature.com/articles/s41386-019-0416-6</t>
  </si>
  <si>
    <t>The neural mechanisms and durability of Δ9-tetrahydrocannabinol (THC) impact on threat processing in humans are not fully understood. Herein, we used functional MRI and psychophysiological tools to examine the influence of THC on the mechanisms of conditioned threat extinction learning, and the effects of THC on extinction memory retention when assessed 1 day and 1 week from learning. Healthy participants underwent threat conditioning on day 1. On day 2, participants were randomized to take one pill of THC or placebo (PBO) 2-h before threat extinction learning. Extinction memory retention was assessed 1 day and 1 week after extinction learning. We found that THC administration increased amygdala and ventromedial prefrontal cortex (vmPFC) activation during early extinction learning with no significant impact on skin conductance responses (SCR). When extinction memory retention was tested 24 h after learning, the THC group exhibited lower SCRs to the extinguished cue with no significant extinction-induced activations within the extinction network. When extinction memory retention was tested 1 week after learning, the THC group exhibited significantly decreased responses to the extinguished cues within the vmPFC and amygdala, but significantly increased functional coupling between the vmPFC, hippocampus, and dorsal anterior cingulate cortex during this extinction retention test. Our results are the first to report a long-term impact of one dose of THC on the functional activation of the threat extinction network and unveil a significant change in functional connectivity emerging after a week from engagement. We highlight the need for further investigating the long-term impact of THC on threat and anxiety circuitry.</t>
  </si>
  <si>
    <t>1769-1777</t>
  </si>
  <si>
    <t>2019 American College of Neuropsychopharmacology</t>
  </si>
  <si>
    <t>Number: 10 Publisher: Nature Publishing Group</t>
  </si>
  <si>
    <t>C:\Users\2611646\Zotero\storage\YD7EXLXG\41386_2019_416_MOESM1_ESM.docx; C:\Users\2611646\Zotero\storage\5A9CD2CM\Hammoud et al. - 2019 - Influence of Δ9-tetrahydrocannabinol on long-term .pdf; C:\Users\2611646\Zotero\storage\YPRVHBXX\s41386-019-0416-6.html</t>
  </si>
  <si>
    <t>MVEQ5T5D</t>
  </si>
  <si>
    <t>10.1016/j.neuroimage.2020.116735</t>
  </si>
  <si>
    <t>https://linkinghub.elsevier.com/retrieve/pii/S1053811920302226</t>
  </si>
  <si>
    <t>Social exclusion influences conditioned fear acquisition and generalization</t>
  </si>
  <si>
    <t>C:\Users\2611646\Zotero\storage\2IIH78SM\Haoran et al. - 2020 - Social exclusion influences conditioned fear acqui.pdf</t>
  </si>
  <si>
    <t>IU2BEFQ4</t>
  </si>
  <si>
    <t>10.1007/s00213-018-5082-6</t>
  </si>
  <si>
    <t>http://link.springer.com/10.1007/s00213-018-5082-6</t>
  </si>
  <si>
    <t>Methods Participants underwent Pavlovian aversive conditioning, followed immediately by one of two conditions. In the active avoidance condition, participants had the opportunity to actively prevent the occurrence of an anticipated shock, whereas in a yoked extinction condition, participants passively observed the cessation of shocks, but with no ability to influence their occurrence. The following day, the conditioned stimuli were presented without shock, but both groups of participants had no opportunity to employ active instrumental responses. Blink rate was measured throughout the task, and skin conductance responses served as our index of Pavlovian conditioned responding. Results Consistent with our previous findings, we observed that the group that could actively avoid the shock on day 1 exhibited attenuated recovery of Pavlovian conditioned responses. Further, we found that individuals in the active avoidance group with higher blink rates exhibited a more robust attenuation of spontaneous recovery. Conclusion This finding suggests that individual variation in dopaminergic function may modulate the efficacy with which active avoidance strategies can attenuate reactive Pavlovian responses.</t>
  </si>
  <si>
    <t>87-97</t>
  </si>
  <si>
    <t>C:\Users\2611646\Zotero\storage\IVD42LDN\213_2018_5082_MOESM1_ESM.docx; C:\Users\2611646\Zotero\storage\YF2XHHJY\Hartley et al. - 2019 - Individual differences in blink rate modulate the .pdf</t>
  </si>
  <si>
    <t>SCD3FD9X</t>
  </si>
  <si>
    <t>Neurobiology of Learning and Memory</t>
  </si>
  <si>
    <t>10.1016/j.nlm.2019.107150</t>
  </si>
  <si>
    <t>https://linkinghub.elsevier.com/retrieve/pii/S1074742719302175</t>
  </si>
  <si>
    <t>Exposure therapy is a successful treatment for patients with anxiety and fear-related disorders. Extinction of conditioned fear comprises one important mechanism underlying the eﬀects of exposure therapy. Yet, relapses frequently occur in the long-term, probably related to diﬃculties in generalizing the extinction of conditioned fear to new contexts, leading to renewal of conditioned fear. Extinction training in multiple extinction contexts depicts a promising opportunity to reduce this renewal of conditioned fear. However, the underlying neural correlates are unknown yet. In this functional magnetic resonance imaging study, 49 healthy men participated in a fear conditioning paradigm with fear acquisition training in context A on a ﬁrst day, extinction training in a single context (B1) or in four diﬀerent contexts (B1-B4) one day later, and fear and extinction recall and reinstatement in context B1 and a novel context C on a third day one week later. Multiple extinction contexts led to a stronger diﬀerential activation decrease in the hippocampus during extinction learning compared to a single extinction context. One week later, the multiple context group compared with the single context group showed reduced diﬀerential amygdala activation during fear renewal in the novel context C compared with the extinction context B1. Furthermore, multiple extinction contexts diminished amygdala activation during a subsequent reinstatement test in context B1. However, there were no signiﬁcant diﬀerences in diﬀerential conditioned SCRs. These results indicate that the use of multiple extinction contexts during extinction training leads to reduced conditioned responses in the amygdala-hippocampus complex.</t>
  </si>
  <si>
    <t>C:\Users\2611646\Zotero\storage\IDWQZX2G\Hermann et al. - 2020 - Multiple extinction contexts modulate the neural c.pdf</t>
  </si>
  <si>
    <t>FC9FZGV3</t>
  </si>
  <si>
    <t>1187–1198</t>
  </si>
  <si>
    <t>C:\Users\2611646\Zotero\storage\869YAHZ4\bd4uz2kj6y.scholar.serialssolutions.com.html; C:\Users\2611646\Zotero\storage\ICIEYZGD\Herpertz et al. - 2019 - Oxytocin Effects on Pain Perception and Pain Antic.pdf; C:\Users\2611646\Zotero\storage\BCZZ4I4K\S1526590018310526.html</t>
  </si>
  <si>
    <t>KNVICBYX</t>
  </si>
  <si>
    <t>10.1371/journal.pone.0223729</t>
  </si>
  <si>
    <t>https://dx.plos.org/10.1371/journal.pone.0223729</t>
  </si>
  <si>
    <t>e0223729</t>
  </si>
  <si>
    <t>C:\Users\2611646\Zotero\storage\S5QCS2A5\Hofmann et al. - 2019 - Effect of d-cycloserine on fear extinction trainin.pdf</t>
  </si>
  <si>
    <t>Homberg, Judith</t>
  </si>
  <si>
    <t>2375SHKT</t>
  </si>
  <si>
    <t>General Psychiatry</t>
  </si>
  <si>
    <t>2517-729X</t>
  </si>
  <si>
    <t>10.1136/gpsych-2019-100131</t>
  </si>
  <si>
    <t>http://gpsych.bmj.com/lookup/doi/10.1136/gpsych-2019-100131</t>
  </si>
  <si>
    <t>Background  Although recent data in healthy humans suggestthat treatment with intranasal oxytocin (OT) may facilitate extinction recall,to date, little is known about the effects of OT on memory consolidationprocesses. Aim  To examine the effect of intranasal administration of OT compared with placebo on memory consolidation blockade of a de novo fear memory in a classical 2-d­ ay fear conditioning procedure. Results  There were no significant differences between the OT and the placebo groups on the first two extinction trials (mean (SD)=0.01 (0.39) vs 0.15 (0.31), t=−1.092, p=0.28). Similarly, during early extinction, analysis of variance for repeated measures failed to show significant main effects of extinction trials: trials (F(4, 112)=1.58, p=0.18), drug (F(1, 112)=0.13, p=0.72) or drug × trials interaction (F(4, 112)=0.76, p=0.56). Conclusion  Our results suggest that OT administered in a double-b­ lind fashion immediately after fear conditioning does not significantly reduce consolidation of fear learning as measured by a differential skin conductance response tested at the beginning of extinction.</t>
  </si>
  <si>
    <t>e100131</t>
  </si>
  <si>
    <t>Gen Psych</t>
  </si>
  <si>
    <t>C:\Users\2611646\Zotero\storage\KK3E37FQ\Hoge et al. - 2019 - Influence of intranasal oxytocin on fear consolida.pdf</t>
  </si>
  <si>
    <t>ZC3IFYI5</t>
  </si>
  <si>
    <t>10.1038/s41398-020-0786-x</t>
  </si>
  <si>
    <t>https://www.nature.com/articles/s41398-020-0786-x</t>
  </si>
  <si>
    <t>Extinction learning is suggested to be a central mechanism during exposure-based cognitive behavioral psychotherapy. A positive association between the patients’ pretreatment extinction learning performance and treatment outcome would corroborate the hypothesis. Indeed, there is first correlational evidence between reduced extinction learning and therapy efficacy. However, the results of these association studies may be hampered by extinction-training protocols that do not match treatment procedures. Therefore, we developed an extinction-training protocol highly tailored to the procedure of exposure therapy and tested it in two samples of 46 subjects in total. By using instructed fear acquisition training, including a consolidation period overnight, we wanted to ensure that the conditioned fear response was well established prior to extinction training, which is the case in patients with anxiety disorders prior to treatment. Moreover, the extinction learning process was analyzed on multiple response levels, comprising unconditioned stimulus (US) expectancy ratings, autonomic responses, defensive brain stem reflexes, and neural activation using functional magnetic resonance imaging. Using this protocol, we found robust fear conditioning and slow-speed extinction learning. We also observed within-group heterogeneity in extinction learning, albeit a stable fear response at the beginning of the extinction training. Finally, we found discordance between different response systems, suggesting that multiple processes are involved in extinction learning. The paradigm presented here might help to ameliorate the association between extinction learning performance assessed in the laboratory and therapy outcomes and thus facilitate translational science in anxiety disorders.</t>
  </si>
  <si>
    <t>C:\Users\2611646\Zotero\storage\I94X9W48\41398_2020_786_MOESM1_ESM.doc; C:\Users\2611646\Zotero\storage\ZTQS2HCZ\Hollandt et al. - 2020 - Facilitating translational science in anxiety diso.pdf; C:\Users\2611646\Zotero\storage\E3G5WLTG\s41398-020-0786-x.html</t>
  </si>
  <si>
    <t>KLRD9ATE</t>
  </si>
  <si>
    <t>Journal of Abnormal Child Psychology</t>
  </si>
  <si>
    <t>0091-0627, 1573-2835</t>
  </si>
  <si>
    <t>10.1007/s10802-018-0464-0</t>
  </si>
  <si>
    <t>http://link.springer.com/10.1007/s10802-018-0464-0</t>
  </si>
  <si>
    <t>Childhood abuse is a potent risk factor for psychopathology, including posttraumatic stress disorder (PTSD). Research has shown high resting vagal tone, a measure of parasympathetic nervous system function, protects abused youth from developing internalizing psychopathology, but potential mechanisms explaining this effect are unknown. We explored fear extinction learning as a possible mechanism underlying the protective effect of vagal tone on PTSD symptoms among abused youth. We measured resting respiratory sinus arrhythmia (RSA) and skin conductance responses (SCR) during a fear conditioning and extinction task in youth with variability in abuse exposure (N= 94; aged 6–18 years). High RSA predicted lower PTSD symptoms and enhanced extinction learning among abused youths. In a moderated-mediation model, extinction learning mediated the association of abuse with PTSD symptoms only among youth with high RSA. These findings highlight extinction learning as a possible mechanism linking high vagal tone to decreased risk for PTSD symptoms among abused youth.</t>
  </si>
  <si>
    <t>2019-04</t>
  </si>
  <si>
    <t>659-670</t>
  </si>
  <si>
    <t>J Abnorm Child Psychol</t>
  </si>
  <si>
    <t>C:\Users\2611646\Zotero\storage\Q9WKE3CS\Jenness et al. - 2019 - Extinction Learning as a Potential Mechanism Linki.pdf</t>
  </si>
  <si>
    <t>UXFM2G55</t>
  </si>
  <si>
    <t>International Journal of Psychophysiology</t>
  </si>
  <si>
    <t>10.1016/j.ijpsycho.2019.11.006</t>
  </si>
  <si>
    <t>https://linkinghub.elsevier.com/retrieve/pii/S0167876019305471</t>
  </si>
  <si>
    <t>Fear acquisition manifests in the development of conditioned fear responses (CRs), whereas a decrement in CRs as a consequence of unconditioned stimulus (UCS) omission is referred to as extinction learning. Time windows for CR scoring in physiological readouts are subject to discussion, especially regarding the subdivision of skin conductance responses (SCRs) into ﬁrst- (FIR) and second-interval responses (SIR). However, distinct temporal CR trajectories within or across measures may reﬂect speciﬁc characteristics of the underlying associative processes. In this study, 41 participants underwent fear acquisition and extinction, while SCRs and pupillary responses were recorded and separated into diﬀerent time bins to explore the temporal dynamics of CRs across both learning phases. For SCRs, we observed a shift from early (FIR) to late (SIR) time intervals during fear acquisition most likely reﬂecting subsequent learning processes, in which CS-UCS associations and their relative timing are formed. During extinction, only the FIR exhibited a CR decline and was thus able to track the learning progress. These results indicate that conditioned SCRs follow a dynamic temporal pattern that may be related to diﬀerent learning dimensions. By contrast, pupillary CRs were generally better captured by a late pupillary response component, suggesting a rather stable temporal CR pattern for the pupil in both learning phases. Our ﬁndings underscore the importance of specifying CR quantiﬁcation for diﬀerent physiological readouts when evaluating learning performance in the context of fear acquisition and extinction and may motivate further investigation of time-speciﬁc CR patterns and their relation to speciﬁc associative dimensions.</t>
  </si>
  <si>
    <t>2020-01</t>
  </si>
  <si>
    <t>93-99</t>
  </si>
  <si>
    <t>C:\Users\2611646\Zotero\storage\HEHBP2TI\Jentsch et al. - 2020 - Temporal dynamics of conditioned skin conductance .pdf</t>
  </si>
  <si>
    <t>HG8GDUCD</t>
  </si>
  <si>
    <t>Neuroscience Letters</t>
  </si>
  <si>
    <t>0304-3940</t>
  </si>
  <si>
    <t>10.1016/j.neulet.2019.134635</t>
  </si>
  <si>
    <t>http://www.sciencedirect.com/science/article/pii/S0304394019307384</t>
  </si>
  <si>
    <t>Research indicates that threat-induced changes in standing balance are associated with shifts in attention focus. This study investigated whether distracting attention modifies threat-induced changes in standing balance. Twenty-five healthy young adults stood without (No Threat) and with (Threat) the possibility of receiving a temporally unpredictable anteroposterior support surface translation. In both conditions, participants completed a distractor task that consisted of counting how often a pre-selected letter occurred in an auditory sequence, or no distractor task. Emotional responses to threat were quantified using electrodermal activity and self-report measures, while attention focus was quantified using self-report. Centre of pressure (COP) was measured to assess changes in standing balance. Results indicate that postural threat induced an emotional response, as well as broad shifts in attention focus and changes in standing balance. Distracting attention with a cognitive task mitigated threat-induced increases in medium-frequency COP displacements (0.5–1.8 Hz). These results provide support for a relationship between threat-related changes in balance control and attention focus.</t>
  </si>
  <si>
    <t>C:\Users\2611646\Zotero\storage\NKW3WBPD\Johnson et al. - 2020 - The effects of distraction on threat-related chang.pdf; C:\Users\2611646\Zotero\storage\DNI8T9NN\S0304394019307384.html</t>
  </si>
  <si>
    <t>Anxiety; Attention focus; Distraction; Postural threat; Standing balance</t>
  </si>
  <si>
    <t>FF2KLTSQ</t>
  </si>
  <si>
    <t>1053-8119</t>
  </si>
  <si>
    <t>10.1016/j.neuroimage.2019.116223</t>
  </si>
  <si>
    <t>http://www.sciencedirect.com/science/article/pii/S1053811919308146</t>
  </si>
  <si>
    <t>Motivated by the recent replicability crisis we tested replicability of functional magnetic resonance imaging (fMRI) group activations in two independent samples. An identical behavioral and fMRI test battery for the longitudinal investigation of stress resilience mechanisms was developed for the Mainz Resilience Project (MARP) and conducted in a discovery (N = 54) and a replication sample (N = 103). The test battery consisted of a stress reactivity task, a reward sensitivity task, a fear conditioning and extinction paradigm, two volitional reappraisal tasks and an emotional interference inhibition task. Replicability of group activations was tested with the Jaccard index and the Intra Class Correlation (ICC). Overall, we observed good to excellent replicability of activations at the whole brain level. Only a minority of contrasts showed unsatisfactory replicability. Replicability at the level of individual regions of interest (ROIs) was generally lower. Tasks with stronger activation in the discovery sample showed better replicability.</t>
  </si>
  <si>
    <t>C:\Users\2611646\Zotero\storage\BHFR9D8A\1-s2.0-S1053811919308146-mmc1.docx; C:\Users\2611646\Zotero\storage\D5SXR459\Kampa et al. - 2020 - Replication of fMRI group activations in the neuro.pdf; C:\Users\2611646\Zotero\storage\9NYLCG54\S1053811919308146.html</t>
  </si>
  <si>
    <t>fMRI; Group activations; Intra class correlation; Jaccard index; Replication</t>
  </si>
  <si>
    <t>86RHYETB</t>
  </si>
  <si>
    <t>1074-7427</t>
  </si>
  <si>
    <t>10.1016/j.nlm.2019.107127</t>
  </si>
  <si>
    <t>http://www.sciencedirect.com/science/article/pii/S1074742719301947</t>
  </si>
  <si>
    <t>Stressful or traumatic events can be risk factors for anxiety or trauma- and stressor-related disorders. In this regard, it has been shown that stress affects aversive learning and memory processes. In rodents, stress exposure 10 days prior to fear acquisition impairs fear extinction. However, in humans the effect of distal stress on fear conditioning is sparse. Therefore, we examined the influence of distal stress on fear memory in humans in two studies. In Study 1, participants underwent either socially evaluated cold-pressor test (SECPT) or sham procedure 10 days or 40 min before a fear conditioning paradigm (four groups, N = 78). In Study 2, context effects were examined by conducting SECPT and sham procedures 10 days prior conditioning either in the later fear conditioning context or in another context (three groups, N = 69). During acquisition phase, one geometrical shape (conditioned stimulus, CS+) was paired with painful electric shocks (unconditioned stimulus, US), but never a second shape (CS−). Extinction phase was identical to acquisition, but without US delivery. Importantly, for Study 1 these phases were conducted on one day, while for Study 2 on two separated days. Successful fear acquisition was indicated by aversive ratings and startle potentiation to CS+ versus CS− in both studies. Interestingly, participants stressed 10 days earlier showed impaired extinction on the implicit level (startle potentiation to CS+ vs. CS−) in Study 1 and only in the acquisition context on the explicit level (aversive ratings for CS+ vs. CS−) in Study 2. In sum, distal stress may strengthen later acquired fear memories and thereby impair fear extinction. This finding could have clinical implications, showing that prior stress exposure sensitizes later aversive processing and impairs therapy.</t>
  </si>
  <si>
    <t>C:\Users\2611646\Zotero\storage\A93E4M4U\1-s2.0-S1074742719301947-mmc1.docx; C:\Users\2611646\Zotero\storage\BTQ2P3CV\Klinke et al. - 2020 - Evidence for impaired extinction learning in human.pdf; C:\Users\2611646\Zotero\storage\76JDHKBV\S1074742719301947.html</t>
  </si>
  <si>
    <t>Distal stress; Fear extinction; Fear memory; SECPT; Startle response</t>
  </si>
  <si>
    <t>KYII4Z4M</t>
  </si>
  <si>
    <t>Progress in Neuro-Psychopharmacology and Biological Psychiatry</t>
  </si>
  <si>
    <t>10.1016/j.pnpbp.2019.109751</t>
  </si>
  <si>
    <t>https://linkinghub.elsevier.com/retrieve/pii/S0278584619303136</t>
  </si>
  <si>
    <t>Major depressive disorder (MDD) has been associated with changes in the biological stress systems, including the locus coeruleus-noradrenergic system. Accumulated evidence suggests an upregulation of central alpha2-receptors, leading to decreased noradrenergic activity on a central level in MDD patients. Adverse childhood experiences (ACE) such as physical or sexual abuse might contribute to those changes. Furthermore, noradrenaline can affect cognitive processes, e.g. learning and memory. Cognitive dysfunctions constitute an important symptom of MDD.</t>
  </si>
  <si>
    <t>C:\Users\2611646\Zotero\storage\XTLNJT88\Kuehl et al. - 2020 - Enhanced noradrenergic activity by yohimbine and d.pdf</t>
  </si>
  <si>
    <t>R8QR2H63</t>
  </si>
  <si>
    <t>10.1016/j.brat.2019.103480</t>
  </si>
  <si>
    <t>https://linkinghub.elsevier.com/retrieve/pii/S0005796719301664</t>
  </si>
  <si>
    <t>Many patients who benefit from exposure-based therapy for anxiety disorders fail to maintain their gains. Learned fear may return when they encounter phobic stimuli in a different context than the one in which extinction occurred. In the current pre-registered experiment, we tested whether threat memory devaluation reduces context renewal of fear. A dual-task intervention was used to devalue threat memory. During this intervention, individuals recall the threat memory while simultaneously performing a demanding secondary task (e.g., making eye movements). On day 1, participants (N = 75) underwent fear acquisition with an aversive film clip in context A. On day 2, 25 participants were assigned to each group, namely a dual-task group, or one of two control groups: recall only task (without the dual-task) or no intervention. Afterwards, all participants underwent extinction training in context B and were then exposed to context A again in a test phase. The dual-task intervention effectively degraded threat memory compared to no intervention, but the recall only intervention was also partly effective. However, all three groups showed comparable fear renewal on subjective and physiological measures. This indicates that threat memory devaluation was not effective to prevent context renewal.</t>
  </si>
  <si>
    <t>C:\Users\2611646\Zotero\storage\UD7663HF\Landkroon et al. - 2020 - Devaluation of threat memory using a dual-task int.pdf</t>
  </si>
  <si>
    <t>BHHFP8U4</t>
  </si>
  <si>
    <t>10.1016/j.jbtep.2019.101493</t>
  </si>
  <si>
    <t>http://www.sciencedirect.com/science/article/pii/S0005791618302702</t>
  </si>
  <si>
    <t>Background and objectives Pavlovian fear conditioning paradigms are valuable to investigate fear learning and the return of extinguished fear in the lab. However, their validity is limited, because the aversive stimuli (e.g., electric shocks) typically lack the modalities and complexity of real-world aversive experiences. To overcome this limitation, we examined fear acquisition, extinction and contextual renewal using an audiovisual unconditioned stimulus (US). Method On day 1, 50 healthy participants completed an acquisition phase in a specific context (i.e., desk or bookcase, ‘context A’). Pictures of colored lamps served as conditioned stimuli and an aversive film clip was used as US. On day 2, extinction took place in the same context (‘context A’) or in a different context (‘context B’). Afterwards, renewal was tested in the acquisition context (AAA vs. ABA design). Results As hypothesized, fear acquisition and extinction, as measured by US expectancy ratings, fear potentiated startle (FPS), and skin conductance responses (SCRs), were successful. Most importantly, conditioned responding was renewed on all measures in the ABA condition, but not in the AAA condition. Differential renewal (i.e., larger renewal for CS + than for CS-) was only observed for US expectancy ratings. Limitations The return of conditioned responses was non-differential for FPS and SCR. Conclusions The current set-up enables investigation of fear renewal using an audiovisual US. Future studies can utilize this paradigm to investigate interventions that aim to reduce fear renewal by modifying the US memory, such as Eye Movement Desensitization and Reprocessing and imagery rescripting.</t>
  </si>
  <si>
    <t>C:\Users\2611646\Zotero\storage\GM5EFQYG\1-s2.0-S0005791618302702-mmc1.pdf; C:\Users\2611646\Zotero\storage\6IQPSFDM\Landkroon et al. - 2019 - Renewal of conditioned fear responses using a film.pdf; C:\Users\2611646\Zotero\storage\VYIFPPGW\S0005791618302702.html</t>
  </si>
  <si>
    <t>Aversive film clip; Extinction; Fear conditioning; Renewal; Return of fear</t>
  </si>
  <si>
    <t>BL8A4TAZ</t>
  </si>
  <si>
    <t>Journal of Experimental Psychology: General</t>
  </si>
  <si>
    <t>When generalizing properties from known to novel instances, both positive evidence (instances known to possess a property) and negative evidence (instances known not to possess a property) must be integrated. The current study compared generalization based on positive evidence alone against a mixture of positive evidence and perceptually dissimilar negative evidence in an interdimensional discrimination procedure. In 2 experiments, we compared generalization following training with a single positive stimulus (that predicted shock) against groups where an additional negative stimulus (that did not predict shock) was presented in a causal judgment (Experiment 1) and a fear conditioning (Experiment 2) procedure. In contrast to animal conditioning studies, we found that adding a “distant” negative stimulus resulted in an overall increase in generalization to stimuli varying on the dimension of the positive stimulus, consistent with the inductive reasoning literature. We show that this key qualitative result can be simulated by a Bayesian model that incorporates helpful sampling assumptions. Our results suggest that similar processes underlie generalization in inductive reasoning and associative learning tasks.</t>
  </si>
  <si>
    <t>Zotero</t>
  </si>
  <si>
    <t>C:\Users\2611646\Zotero\storage\96Z6HHS2\Lee et al. - Negative Evidence and Inductive Reasoning in Gener.pdf; C:\Users\2611646\Zotero\storage\XGNYJ2M4\Supplementary.pdf</t>
  </si>
  <si>
    <t>XVG5V95K</t>
  </si>
  <si>
    <t>European Journal of Pain</t>
  </si>
  <si>
    <t>1532-2149</t>
  </si>
  <si>
    <t>10.1002/ejp.1529</t>
  </si>
  <si>
    <t>https://onlinelibrary.wiley.com/doi/abs/10.1002/ejp.1529</t>
  </si>
  <si>
    <t>Background Children of individuals with chronic pain have an increased vulnerability to experience pain problems, possibly through observation of pain in their parents. As pain-related fear (PRF) is a critical factor in the development and maintenance of chronic pain, the current experimental study examined the acquisition of PRF through observational learning and subsequent extinction after first-hand experience of the feared stimulus. Methods Healthy children (8–16 years) observed either their mother or a stranger performing two cold pressor tasks (CPT) filled with coloured water. In a differential conditioning procedure, one colour (CS+) was combined with genuine painful facial expressions and the other colour (CS−) with neutral facial expressions. Following this observation phase, children performed both CPTs (10°C) themselves. Results Children expected the CS+ to be more painful than the CS− and they reported being more afraid and hesitant to immerse in the CS+ compared to the CS−. Moreover, this fear was reflected in children's level of arousal in anticipation of CPT performance. This learned association extinguished after performing both CPTs. Effects were not moderated by whether the child observed their mother or a stranger, by the child's pain catastrophizing, trait PRF or trait anxiety. Remarkably, learning effects increased when the child perceived a larger difference between the model's painful and neutral facial expressions. Conclusions This study provides evidence for observational learning of PRF and subsequent extinction in schoolchildren. This acquisition of PRF by observing parental pain may contribute to vulnerabilities in children of parents with chronic pain. Significance Children may acquire pain-related fear by observing pain in others and this learned fear can diminish after first-hand experience. Remarkably, observational learning did not depend on the children's relationship with the model, but it did depend on the intensity of pain that is perceived. A better understanding of the impact of observing (parental) pain may help clarify the intergenerational transmission of risk for pain and inform the development of preventive programs.</t>
  </si>
  <si>
    <t>791-806</t>
  </si>
  <si>
    <t>Learning to fear pain after observing another's pain</t>
  </si>
  <si>
    <t>_eprint: https://onlinelibrary.wiley.com/doi/pdf/10.1002/ejp.1529</t>
  </si>
  <si>
    <t>C:\Users\2611646\Zotero\storage\6468WXHR\Lierde et al. - 2020 - Learning to fear pain after observing another's pa.pdf; C:\Users\2611646\Zotero\storage\K2M8QTHB\ejp.html</t>
  </si>
  <si>
    <t>3ANRZQ4N</t>
  </si>
  <si>
    <t>0048-5772, 1469-8986</t>
  </si>
  <si>
    <t>10.1111/psyp.13505</t>
  </si>
  <si>
    <t>https://onlinelibrary.wiley.com/doi/abs/10.1111/psyp.13505</t>
  </si>
  <si>
    <t>It is currently unclear whether the acquisition of negative stimulus valence in evaluative and fear conditioning paradigms is interrelated or independent. The present study used a transfer paradigm to address this question. Three groups of participants were trained in a picture-picture evaluative conditioning paradigm before completing acquisition of differential fear conditioning using graphical shapes as conditional stimuli (CSs). In group congruent, the shape used as CS+ (paired with the US during fear conditioning) was paired with negative pictures, whereas the shape used as CS− (presented alone during fear conditioning) was paired with positive pictures. In group incongruent, the shape used as CS+ was paired with positive pictures, whereas the shape used as CS− was paired with negative pictures. In group different, different shapes were employed in evaluative and fear conditioning. Acquisition of differential electrodermal responses emerged within fewer acquisition trials in groups congruent and different than in group incongruent. Transfer of evaluative learning across paradigms was evident only after removal of participants who failed to display evaluative conditioning. The current research indicates that stimulus valence acquired during evaluative conditioning transfers to fear conditioning and will differentially affect the acquisition of fear learning as indexed by subjective evaluations and electrodermal responses. The findings suggest that evaluative and fear conditioning are not independent.</t>
  </si>
  <si>
    <t>2020-03</t>
  </si>
  <si>
    <t>C:\Users\2611646\Zotero\storage\LYAPFBZX\Lipp et al. - 2020 - Evaluative conditioning affects the subsequent acq.pdf</t>
  </si>
  <si>
    <t>D3CCD46M</t>
  </si>
  <si>
    <t>10.1038/s41598-020-63977-7</t>
  </si>
  <si>
    <t>https://www.nature.com/articles/s41598-020-63977-7</t>
  </si>
  <si>
    <t>When a cue no longer predicts a threat, a diminished ability to extinguish or reverse this association is thought to increase risk for stress-related disorders. Despite the clear clinical relevance, the mediating neurochemical mechanisms of threat reversal have received relatively little study. One neurotransmitter implicated in rodent research of changing associations with threat is dopamine. To study whether dopamine is involved in threat reversal in humans, we used high-resolution positron emission tomography (PET) coupled with 18F-fallypride. Twelve healthy volunteers (6 F/6 M) underwent three PET scans: (i) at baseline, (ii) following threat conditioning (the response to a cue associated with electric wrist shock), and (iii) following threat reversal (the response to the same cue now associated with safety). We observed moderate evidence of reduced dopamine D2/3 receptor availability, consistent with greater dopamine release, in the bilateral anterior hippocampus following threat reversal, in response to a safety cue that was previously associated with threat, as compared to both baseline and during exposure to the same cue prior to threat reversal. These findings offer the first preliminary evidence that the response to a previously threatening cue that has since become associated with safety involves dopaminergic neurotransmission within the hippocampus in healthy humans.</t>
  </si>
  <si>
    <t>C:\Users\2611646\Zotero\storage\L9C49E9S\Lissemore et al. - 2020 - Dopaminergic Plasticity in the Bilateral Hippocamp.pdf; C:\Users\2611646\Zotero\storage\Z6GKUMXG\s41598-020-63977-7.html</t>
  </si>
  <si>
    <t>NPT92EAB</t>
  </si>
  <si>
    <t>10.1111/psyp.13516</t>
  </si>
  <si>
    <t>https://onlinelibrary.wiley.com/doi/abs/10.1111/psyp.13516</t>
  </si>
  <si>
    <t>Across three experiments, we investigated whether electrodermal responses conditioned to ontogenetic fear-relevant (pointed guns) and phylogenetic fear-relevant stimuli (snakes and spiders) would resist instructed extinction in a within-participant differential fear conditioning paradigm. Instructed extinction involves informing participants before extinction that the unconditional stimulus (US) will no longer be presented. This manipulation has been shown to abolish fear conditioned to fear-irrelevant conditional stimuli, but is said to leave fear conditioned to images of snakes and spiders intact. The latter finding, however, has only been demonstrated when fear-relevance is manipulated between-groups. It is also not known whether instructed extinction affects fear conditioned to ontogenetic fear-relevant stimuli, such as pointed guns. In Experiment 1, we demonstrated that fear conditioned to images of pointed guns does not resist instructed extinction. In Experiment 2, we detected some evidence to suggest that fear conditioned to images of snakes and spiders survives instructed extinction but this evidence was not conclusive. In Experiment 3, we directly compared the effects of instructed extinction on fear conditioned to snakes and spiders and to guns and provide strong evidence that fear conditioned to both classes of stimuli is reduced after instructed extinction with no differences between ontogenetic and phylogenetic stimuli. The current results suggest that when fear relevance is manipulated within-participants fear conditioned to both phylogenetic and ontogenetic, fear-relevant stimuli responds to instructed extinction providing evidence in favor of a socio-cultural explanation for “preparedness” effects.</t>
  </si>
  <si>
    <t>e13516</t>
  </si>
  <si>
    <t>“Prepared” fear or socio-cultural learning?</t>
  </si>
  <si>
    <t>_eprint: https://onlinelibrary.wiley.com/doi/pdf/10.1111/psyp.13516</t>
  </si>
  <si>
    <t>C:\Users\2611646\Zotero\storage\LEIHUFUA\Luck et al. - 2020 - “Prepared” fear or socio-cultural learning Fear c.pdf; C:\Users\2611646\Zotero\storage\XNLWSPMM\psyp.html</t>
  </si>
  <si>
    <t>fear conditioning; electrodermal responding; instructed extinction; ontogenetic fear-relevant; phylogenetic fear-relevant; preparedness theory</t>
  </si>
  <si>
    <t>YHGDIRGP</t>
  </si>
  <si>
    <t>European Journal of Neuroscience</t>
  </si>
  <si>
    <t>10.1111/ejn.14701</t>
  </si>
  <si>
    <t>The extinction of a previously conditioned response can be modulated through cognitive processes, including feature-based information, and explicit instruction. Here we introduce a Selective Extinction through Cognitive Evaluation (SECE) task in which information is cognitively evaluated on a trial-by-trial basis to ascertain the extinction contingencies. Participants were conditioned to expect an electric shock during the presentation of one of two letters (CS+/CS-). During the SECE task, the letters were presented within words belonging to two categories, one of which indicated safety (COG-_CS+ trials), while risk of shock was maintained for the other category (COG+_CS+ trials).</t>
  </si>
  <si>
    <t>C:\Users\2611646\Zotero\storage\2HPAEQF6\Macdonald - Selective Extinction Through Cognitive Evaluation.pdf</t>
  </si>
  <si>
    <t>L7RD66UX</t>
  </si>
  <si>
    <t>Frontiers in Behavioral Neuroscience</t>
  </si>
  <si>
    <t>1662-5153</t>
  </si>
  <si>
    <t>10.3389/fnbeh.2019.00080</t>
  </si>
  <si>
    <t>https://www.frontiersin.org/article/10.3389/fnbeh.2019.00080/full</t>
  </si>
  <si>
    <t>Early-life adversity (ELA) is strongly associated with risk for psychopathology. Within adversity, deprivation, and threat may lead to psychopathology through different intermediary pathways. Speciﬁcally, deprivation, deﬁned as the absence of expected cognitive and social inputs, is associated with lower performance on complex cognitive tasks whereas threatening experiences, deﬁned as the presence of experiences that reﬂect harm to the child, are associated with atypical fear learning and emotional processes. However, distinct associations of deprivation and threat on behavioral outcomes have not been examined in early childhood. The present study examines how deprivation and threat are associated with cognitive and emotional outcomes in early childhood. Children 4–7 years old completed behavioral tasks assessing cognitive control (N = 58) and fear conditioning (N = 45); deprivation and threat were assessed using child interview and parent questionnaires. Regression analyses were performed including deprivation and threat scores and controls for age, gender, and IQ. Because this is the ﬁrst time these variables have been examined in early childhood, interactions with age were also examined. Deprivation, but not threat was associated with worse performance on the cognitive control task. Threat, but not deprivation interacted with age to predict fear learning. Young children who experienced high levels of threat showed evidence of fear learning measured by differential skin conductance response even at the earliest age measured. In contrast, for children not exposed to threat, fear learning emerged only in older ages. Children who experienced higher levels of threat also showed blunted reactivity measured by amplitude of skin conductance response to the reinforced stimuli regardless of age. Results suggest differential inﬂuences of deprivation and threat on cognitive and emotional outcomes even in early childhood. Future work should examine the neural mechanisms underlying these behavioral changes and link changes with increased risk for negative outcomes associated with adversity exposure, such as psychopathology.</t>
  </si>
  <si>
    <t>Front. Behav. Neurosci.</t>
  </si>
  <si>
    <t>C:\Users\2611646\Zotero\storage\WIU5PHZV\Machlin et al. - 2019 - Differential Associations of Deprivation and Threa.pdf</t>
  </si>
  <si>
    <t>PPML86ZF</t>
  </si>
  <si>
    <t>Journal of Psychophysiology</t>
  </si>
  <si>
    <t>0269-8803</t>
  </si>
  <si>
    <t>10.1027/0269-8803/a000259</t>
  </si>
  <si>
    <t>http://libproxy.uams.edu/login?url=http://search.ebscohost.com/login.aspx?direct=true&amp;db=pdh&amp;AN=2020-25162-001&amp;site=ehost-live&amp;scope=site</t>
  </si>
  <si>
    <t>The aim of this study was to determine if contingency awareness between the conditioned (CS) and unconditioned stimulus (US) is necessary for concurrent electrodermal and eyeblink conditioning to masked stimuli. An angry woman’s face (CS+) and a fearful face (CS−) were presented for 23 milliseconds (ms) and followed by a neutral face as a mask. A 98 dB noise burst (US) was administered 477 ms after CS+ offset to elicit both electrodermal and eyeblink responses. For the unmasking conditioning a 176 ms blank screen was inserted between the CS and the mask. Contingency awareness was assessed using trial-by-trial ratings of US-expectancy in a post-conditioning phase. The results showed acquisition of differential electrodermal and eyeblink conditioning in aware, but not in unaware participants. Acquisition of differential eyeblink conditioning required more trials than electrodermal conditioning. These results provided strong evidence of the causal role of contingency awareness on differential eyeblink and electrodermal conditioning. (PsycInfo Database Record (c) 2020 APA, all rights reserved)</t>
  </si>
  <si>
    <t>2020-25162-001</t>
  </si>
  <si>
    <t>EBSCOhost</t>
  </si>
  <si>
    <t>Publisher: Hogrefe Publishing</t>
  </si>
  <si>
    <t>C:\Users\2611646\Zotero\storage\HKZ5CXZJ\Marcos and Marcos - 2020 - Concurrent electrodermal and eyeblink conditioning.pdf</t>
  </si>
  <si>
    <t>Galvanic Skin Response; Awareness; Anger; Responses; Conditioned Stimulus; Test Construction; contingency awareness; Unconditioned Stimulus; Consciousness States; electrodermal conditioning; eyeblink conditioning; Eyeblink Reflex; Facial Affect Recognition; Masking; unconscious conditioning</t>
  </si>
  <si>
    <t>7ZPSS5ST</t>
  </si>
  <si>
    <t>Biological Psychiatry</t>
  </si>
  <si>
    <t>10.1016/j.biopsych.2019.07.034</t>
  </si>
  <si>
    <t>https://linkinghub.elsevier.com/retrieve/pii/S0006322319315896</t>
  </si>
  <si>
    <t>BACKGROUND: Posttraumatic stress disorder, an area of large unmet medical needs, is characterized by persistence of fear memories and maladaptive stress responses. In rodents, elevation of the endocannabinoid anandamide due to inhibition of fatty acid amide hydrolase (FAAH) facilitates fear extinction and protects against the anxiogenic effects of stress. We recently reported that elevated anandamide levels in people homozygous for a loss-of-function FAAH mutation are associated with a similar phenotype, suggesting a translational validity of the preclinical ﬁndings. METHODS: In this double-blind, placebo-controlled experimental medicine study, healthy adults were randomized to an FAAH inhibitor (PF-04457845, 4 mg orally, once daily; n = 16) or placebo (n = 29) for 10 days. On days 9 and 10, participants completed a task battery assessing psychophysiological indices of fear learning, stress reactivity, and stress-induced affective responses. RESULTS: FAAH inhibition produced a 10-fold increase in baseline anandamide. This was associated with potentiated recall of fear extinction memory when tested 24 hours after extinction training. FAAH inhibition also attenuated autonomic stress reactivity, assessed via electrodermal activity, and protected against stress-induced negative affect, measured via facial electromyography. CONCLUSIONS: Our data provide preliminary human evidence that FAAH inhibition can improve the recall of fear extinction memories and attenuate the anxiogenic effects of stress, in a direct translation of rodent ﬁndings. The beneﬁcial effects of FAAH inhibition on fear extinction, as well as stress- and affect-related behaviors, provide a strong rationale for developing this drug class as a treatment for posttraumatic stress disorder.</t>
  </si>
  <si>
    <t>538-547</t>
  </si>
  <si>
    <t>Elevated Anandamide, Enhanced Recall of Fear Extinction, and Attenuated Stress Responses Following Inhibition of Fatty Acid Amide Hydrolase</t>
  </si>
  <si>
    <t>C:\Users\2611646\Zotero\storage\TIFWBJGU\Mayo et al. - 2020 - Elevated Anandamide, Enhanced Recall of Fear Extin.pdf</t>
  </si>
  <si>
    <t>8Y53I3Z7</t>
  </si>
  <si>
    <t>Neuroscience &amp; Biobehavioral Reviews</t>
  </si>
  <si>
    <t>0149-7634</t>
  </si>
  <si>
    <t>10.1016/j.neubiorev.2018.12.029</t>
  </si>
  <si>
    <t>http://www.sciencedirect.com/science/article/pii/S0149763418306717</t>
  </si>
  <si>
    <t>In recent years, various research groups aimed to augment extinction learning (the most important underlying mechanism of exposure therapy) using glucocorticoids (GCs), in particular the stress hormone cortisol. In this review, we introduce the STaR (Stress Timing affects Relapse) model, a theoretical model of the timing-dependent effects of stress/GCs treatment on extinction and relapse. In particular, we show that (1) pre-extinction stress/GCs promote memory consolidation in a context-independent manner, making extinction memory more resistant to relapse following context change. (2) Post-extinction stress also enhances extinction consolidation, but in a context-bound manner. These differences may result from the timing-dependent effects of cortisol on emotional memory contextualization. At the neural level, extinction facilitation is reflected in alterations in the amygdala-hippocampal-prefrontal cortex network. (3) Stress/GCs before a retrieval test impair extinction retrieval and promote relapse. This may result from strengthening amygdala signaling or disruption of the inhibitory functioning of the prefrontal cortex. The STaR model can contribute to the understanding and prevention of relapse processes.</t>
  </si>
  <si>
    <t>145-153</t>
  </si>
  <si>
    <t>C:\Users\2611646\Zotero\storage\K4UNJBHI\Meir Drexler et al. - 2019 - How stress and glucocorticoids timing-dependently .pdf; C:\Users\2611646\Zotero\storage\67HW7YL7\S0149763418306717.html</t>
  </si>
  <si>
    <t>Return of fear; Renewal; Cortisol; Fear conditioning; Exposure therapy</t>
  </si>
  <si>
    <t>BUMMIAYF</t>
  </si>
  <si>
    <t>10.3389/fnbeh.2019.00254</t>
  </si>
  <si>
    <t>https://www.frontiersin.org/article/10.3389/fnbeh.2019.00254/full</t>
  </si>
  <si>
    <t>Reconsolidation is the post-retrieval stabilization of memories, a time-limited process during which reactivated (i.e., retrieved) memories can be updated with new information, become stronger or weaker, depending on the speciﬁc treatment. We have previously shown that the stress hormone cortisol has an enhancing effect on the reconsolidation of fear memories in men. This effect was speciﬁc, i.e., limited to the conditioned stimulus (CS) that was reactivated, and did not generalize to other previously reinforced, but not reactivated CS. Based on these results, we suggested that cortisol plays a critical role in the continuous strengthening of reactivated emotional memories, contributing to their persistence and robustness. In the current study, we aimed to achieve a more generalized reconsolidation enhancement using an alternative reactivation method, i.e., by a low-intensity unconditioned stimulus (UCS) presentation instead of the more common unreinforced CS presentation. In previous studies, UCS reactivation was shown to lead to a more generalized reconsolidation effect. Therefore, we hypothesized that the combination of cortisol treatment and UCS reactivation would lead to an enhanced fear memory reconsolidation, which would generalize from previously reinforced CS to stimuli that resemble it. We tested 75 men in a 3-day fear conditioning paradigm: fear acquisition training on day 1; UCS reactivation/no reactivation and pharmacological treatment (20 mg hydrocortisone/placebo) on day 2; extinction training, reinstatement and test (of original and modiﬁed stimuli) on day 3. In contrast to our hypothesis, UCS reactivation prevented the return of fear [observed in skin conductance responses (SCR)] regardless of the pharmacological manipulation: while reinstatement to the original CS was found in the no-reactivation group, both reactivation groups (cortisol and placebo) showed no reinstatement. As the only methodological difference between our previous study and the current one was the reactivation method, we focus on UCS reactivation as the main explanation for these unexpected ﬁndings. We suggest that the robust prediction error generated by the UCS reactivation method (as opposed to CS reactivation), combined with the lower UCS intensity, has by itself weakened the emotional value of the UCS, thus preventing the return of fear to the CS that was associated with it. We call for future research to support these ﬁndings and to examine the potential of this reactivation method, or variations thereof, as a tool for therapeutic use.</t>
  </si>
  <si>
    <t>C:\Users\2611646\Zotero\storage\3T44MEDF\Meir Drexler et al. - 2019 - Reactivation of the Unconditioned Stimulus Inhibit.pdf</t>
  </si>
  <si>
    <t>Q7FD4UUW</t>
  </si>
  <si>
    <t>10.31234/osf.io/by964</t>
  </si>
  <si>
    <t>Publisher: PsyArXiv</t>
  </si>
  <si>
    <t>C:\Users\2611646\Zotero\storage\W6P9W5XB\Mertens et al. - 2020 - Human fear conditioning depends on stimulus contin.pdf; C:\Users\2611646\Zotero\storage\GE5LRT3Y\by964.html</t>
  </si>
  <si>
    <t>Y7ABWJ6X</t>
  </si>
  <si>
    <t>https://osf.io/zwc2h</t>
  </si>
  <si>
    <t>A hallmark symptom of fear and anxiety disorder is generalization of fear to essentially innocuous stimuli and situations. Such generalization can occur through both perceptual and conceptually similarities. Recent studies indicate that perceptual generalization is inflated in anxiety patients and individuals prone to develop anxiety disorders, suggesting that perceptual generalization may be involved in the etiology of anxiety disorders. In the current study we want to address whether conceptual generalization is potentially implicated in the development of anxiety disorders. Therefore, we will use a novel paradigm in which the Dutch word mini [tiny] or enorm [enormous] is paired with an electric shock and assess fear to the conceptually related words klein [small], medium [medium], and groot [large]. The obtained generalization gradients will be related to personality traits known to be vulnerability factors for anxiety disorders. These results will provide insight into conceptual fear generalization and whether this phenomenon potentially relates to the development of anxiety disorders.</t>
  </si>
  <si>
    <t>DOI: 10.31234/osf.io/zwc2h</t>
  </si>
  <si>
    <t>C:\Users\2611646\Zotero\storage\EHUNIV67\Mertens et al. - 2019 - Conceptual fear generalization gradients.pdf</t>
  </si>
  <si>
    <t>ASUJRKAL</t>
  </si>
  <si>
    <t>10.1016/j.jbtep.2018.09.007</t>
  </si>
  <si>
    <t>https://linkinghub.elsevier.com/retrieve/pii/S0005791618300399</t>
  </si>
  <si>
    <t>Background and objectives: Secondary extinction refers to the phenomenon that extinction of one conditioned stimulus (CS) results in the reduction of conditioned responses for other CSs conditioned with the same unconditioned stimulus (US). Previous research with rats has demonstrated that secondary extinction can interfere with the return of conditioned fear after a reinstatement manipulation. Here we investigated this phenomenon in two pre-registered studies in humans. Method: In both experiments, distinct CSs were paired with an electrical stimulation. Next, conditioned reactions to both CSs were extinguished and thereafter reinstated through the administration of three unsignaled electrical stimulations. Crucially, before participants continued with the reinstatement test, half of the participants received secondary extinction trials whereas the other half did not receive these trials. Results: Our results indicate that secondary extinction reduced reinstatement of threat expectancies and skin conductance responses, but the effect on skin conductance was only found in the second experiment. Limitations: The studies were conducted in a laboratory setting with healthy students. Additional research will be required to determine the feasibility of applying secondary extinction in a (sub)clinical context. Conclusions: To our knowledge, this is the first demonstration of secondary extinction and its effect on reinstatement of conditioned fear in humans. We relate our findings to the earlier research with rats and discuss their relevance for exposure therapy.</t>
  </si>
  <si>
    <t>103-111</t>
  </si>
  <si>
    <t>C:\Users\2611646\Zotero\storage\VH2BZHAY\Mertens et al. - 2019 - Secondary extinction reduces reinstatement of thre.pdf</t>
  </si>
  <si>
    <t>EVARQXNT</t>
  </si>
  <si>
    <t>10.31234/osf.io/qdjp9</t>
  </si>
  <si>
    <t>Intolerance of uncertainty and threat reversal</t>
  </si>
  <si>
    <t>C:\Users\2611646\Zotero\storage\35S7KBYS\Mertens and Morriss - 2020 - Intolerance of uncertainty and threat reversal A .pdf; C:\Users\2611646\Zotero\storage\K6QIPMHD\qdjp9.html</t>
  </si>
  <si>
    <t>2YN42YJP</t>
  </si>
  <si>
    <t>10.1038/s41598-020-58977-6</t>
  </si>
  <si>
    <t>https://www.nature.com/articles/s41598-020-58977-6</t>
  </si>
  <si>
    <t>When using in-group and out-group faces as conditional stimuli (CS) in fear conditioning designs, extinction learning is selectively impaired for out-group faces. Additionally, stress seems to inhibit extinction retrieval leading to a higher return of fear, which might be especially the case for out-group faces. To test this hypothesis, 51 healthy women underwent fear acquisition training, consisting of repeated presentations of two in-group and two out-group faces. One of each (CS+) was paired with an electrical stimulation (unconditional stimulus, UCS), whereas the other was not coupled with the UCS (CS−). During immediate extinction training, all CS were presented again. On the next day, a retrieval and reinstatement test took place after a stress or a control procedure. Confirming previous research, impaired extinction learning occurred for out-group relative to in-group faces. During the reinstatement test, stress specifically increased responding towards the out-group CS−, thus reducing its safety signaling properties. So, stress seems to reduce the ability to adequately distinguish threat and safety cues after aversive experiences mimicked by reinstatement shocks.</t>
  </si>
  <si>
    <t>C:\Users\2611646\Zotero\storage\48AGVSPG\Merz et al. - 2020 - Acute stress reduces out-group related safety sign.pdf; C:\Users\2611646\Zotero\storage\WFPY7RPK\s41598-020-58977-6.html</t>
  </si>
  <si>
    <t>GF42JTNL</t>
  </si>
  <si>
    <t>Developmental Cognitive Neuroscience</t>
  </si>
  <si>
    <t>10.1016/j.dcn.2018.12.003</t>
  </si>
  <si>
    <t>https://linkinghub.elsevier.com/retrieve/pii/S1878929318300975</t>
  </si>
  <si>
    <t>Social Reticence (SR) is a temperament construct identified in early childhood that is expressed as shy, anxiously avoidant behavior and, particularly when stable, robustly associated with risk for anxiety disorders. Threat circuit function may develop differently for children high on SR than low on SR. We compared brain function and behavior during extinction recall in a sample of 11-to-15-year-old children characterized in early childhood on a continuum of SR. Three weeks after undergoing fear conditioning and extinction, participants completed a functional magnetic resonance imaging extinction recall task assessing memory and threat differentiation for conditioned stimuli. Whereas self-report and psychophysiological measures of differential conditioning, extinction, and extinction recall were largely similar across participants, SR-related differences in brain function emerged during extinction recall. Specifically, childhood SR was associated with a distinct pattern of hemodynamic-autonomic covariation in the brain when recalling extinguished threat and safety cues. SR and attention focus impacted associations between trial-by-trial variation in autonomic responding and in brain activation. These interactions occurred in three main brain areas: the anterior insular cortex (AIC), the anterior subdivision of the medial cingulate cortex (aMCC), and the dorsolateral prefrontal cortex (dlPFC). This pattern of SCR-BOLD coupling may reflect selective difficulty tracking safety in a temperamentally at-risk population.</t>
  </si>
  <si>
    <t>C:\Users\2611646\Zotero\storage\3N3WYKUY\Michalska et al. - 2019 - Early-childhood social reticence predicts SCR-BOLD.pdf</t>
  </si>
  <si>
    <t>ZH5FUHAU</t>
  </si>
  <si>
    <t>10.31234/osf.io/ys4ju</t>
  </si>
  <si>
    <t>Your guess is as good as mine</t>
  </si>
  <si>
    <t>C:\Users\2611646\Zotero\storage\92HTMXEN\Morriss et al. - 2019 - Your guess is as good as mine Assessing physiolog.pdf; C:\Users\2611646\Zotero\storage\I4MNIXNJ\ys4ju.html</t>
  </si>
  <si>
    <t>4LRA4HCJ</t>
  </si>
  <si>
    <t>10.1038/s41598-019-44150-1</t>
  </si>
  <si>
    <t>https://www.nature.com/articles/s41598-019-44150-1</t>
  </si>
  <si>
    <t>Previous research in rodents and humans points to an evolutionarily conserved profile of blunted threat extinction learning during adolescence, underpinned by brain structures such as the amygdala and medial prefrontal cortex (mPFC). In this study, we examine age-related effects on the function and structural connectivity of this system in threat extinction learning in adolescence and young adulthood. Younger age was associated with greater amygdala activity and later engagement of the mPFC to learned threat cues as compared to safety cues. Furthermore, greater structural integrity of the uncinate fasciculus, a white matter tract that connects the amygdala and mPFC, mediated the relationship between age and mPFC engagement during extinction learning. These findings suggest that age-related changes in the structure and function of amygdala-mPFC circuitry may underlie the protracted maturation of threat regulatory processes.</t>
  </si>
  <si>
    <t>2019 The Author(s)</t>
  </si>
  <si>
    <t>C:\Users\2611646\Zotero\storage\6MQN7G8I\41598_2019_44150_MOESM1_ESM.pdf; C:\Users\2611646\Zotero\storage\LMK9CZTT\Morriss et al. - 2019 - Multimodal evidence for delayed threat extinction .pdf; C:\Users\2611646\Zotero\storage\Z8XBFJHC\s41598-019-44150-1.html</t>
  </si>
  <si>
    <t>NLB8B67Y</t>
  </si>
  <si>
    <t>Journal of Experimental Psychopathology</t>
  </si>
  <si>
    <t>2043-8087, 2043-8087</t>
  </si>
  <si>
    <t>10.1177/2043808719834451</t>
  </si>
  <si>
    <t>http://journals.sagepub.com/doi/10.1177/2043808719834451</t>
  </si>
  <si>
    <t>Intolerance of uncertainty (IU) is associated with difficulty in updating contingencies from threatening to safe during extinction learning. However, it is unknown whether high IU individuals have difficulty (1) generally with updating threat to safe associations when contingencies change or (2) specifically with updating threat to safe associations during extinction learning, where direct threat is omitted. To address this question, we recorded IU, expectancy ratings, and skin conductance in 44 healthy participants during an associative learning paradigm, where threat and safety contingencies were reversed. During acquisition and reversal, we observed larger skin conductance response (SCR) magnitude and expectancy ratings for threat versus safety cues. However, during reversal, higher IU was associated with larger SCR magnitude to new threat versus new safety cues, compared with lower IU. These results were specific to IU-related variance, over shared variance with trait anxiety (State-Trait Anxiety Inventory, Trait Version). Overall, these findings suggest that individuals high in IU are able to reverse threat and safety associations in the presence of direct threat. Such findings help us understand the recently revealed link between IU and threat extinction, where direct threat is absent. Moreover, these findings highlight the potential relevance of IU in clinical intervention and treatment for anxiety disorders.</t>
  </si>
  <si>
    <t>Out with the old and in with the new</t>
  </si>
  <si>
    <t>C:\Users\2611646\Zotero\storage\TQDRRKS7\Morriss et al. - 2019 - Out with the old and in with the new The role of .pdf</t>
  </si>
  <si>
    <t>4R4ZKFHV</t>
  </si>
  <si>
    <t>10.1016/j.ijpsycho.2019.05.013</t>
  </si>
  <si>
    <t>https://linkinghub.elsevier.com/retrieve/pii/S016787601930073X</t>
  </si>
  <si>
    <t>Recent evidence suggests that individual differences in intolerance of uncertainty (IUS) are associated with disrupted threat extinction. However, it is unknown what maintains the learned threat association in high IUS individuals: is it the experienced uncertainty during extinction or the combination of experienced uncertainty with potential threat during extinction? Here we addressed this question by running two independent experiments with uncertain auditory stimuli that varied in threat level (Experiment 1, aversive human scream (n = 30); Experiment 2, neutral tone (n = 47) and mildly aversive tone (n = 49)). During the experiments, we recorded skin conductance responses and subjective ratings to the learned cues during acquisition and extinction. In experiment 1, high IUS was associated with heightened skin conductance responding to the learned threat vs. safe cue during extinction. In experiment 2, high IUS was associated only with larger skin conductance responding to the learned cues with more threatening properties during extinction i.e. mildly aversive tone. These findings suggest that uncertainty in combination with threat, even when mild, disrupts extinction in high IUS individuals. Such findings help us understand the link between IUS and threat extinction, and its relevance to anxiety disorder pathology.</t>
  </si>
  <si>
    <t>C:\Users\2611646\Zotero\storage\NBCWZUAN\Morriss et al. - 2019 - The role of threat level and intolerance of uncert.pdf</t>
  </si>
  <si>
    <t>ULBNF7V6</t>
  </si>
  <si>
    <t>How many times do I need to see to believe?</t>
  </si>
  <si>
    <t>C:\Users\2611646\Zotero\storage\59D2IKBC\Morriss et al. - 2020 - How many times do I need to see to believe The im.pdf; C:\Users\2611646\Zotero\storage\CM8B99YC\S0167876020300799.html</t>
  </si>
  <si>
    <t>S5KUGMYX</t>
  </si>
  <si>
    <t>Psychological science</t>
  </si>
  <si>
    <t>1001–1015</t>
  </si>
  <si>
    <t>Publisher: SAGE Publications Sage CA: Los Angeles, CA</t>
  </si>
  <si>
    <t>C:\Users\2611646\Zotero\storage\53GVBN3G\Mueller et al. - 2019 - Aversive Imagery Causes De Novo Fear Conditioning.pdf; C:\Users\2611646\Zotero\storage\ERTU6ABT\0956797619842261.html</t>
  </si>
  <si>
    <t>7MY5QS9V</t>
  </si>
  <si>
    <t>Addiction Biology</t>
  </si>
  <si>
    <t>1355-6215, 1369-1600</t>
  </si>
  <si>
    <t>10.1111/adb.12835</t>
  </si>
  <si>
    <t>https://onlinelibrary.wiley.com/doi/abs/10.1111/adb.12835</t>
  </si>
  <si>
    <t>Fear conditioning and extinction (FCE) are vital processes in adaptive emotion regulation and disrupted in anxiety disorders. Despite substantial comorbidity between alcohol dependence (ALC) and anxiety disorders and reports of altered negative emotion processing in ALC, neural correlates of FCE in this clinical population remain unknown. Here, we used a 2‐day fear learning paradigm in 43 healthy participants and 43 individuals with ALC at the National Institutes of Health. Main outcomes of this multimodal study included structural and functional brain magnetic resonance imaging, clinical measures, as well as skin conductance responses (SCRs) to confirm differential conditioning. Successful FCE was demonstrated across participants by differential SCRs in the conditioning phase and no difference in SCRs to the conditioned stimuli in the extinction phase. The ALC group showed significantly reduced blood oxygenation level‐dependent responses in the right amygdala during conditioning (Cohen's d = .89, P(FWE) = .037) and in the left amygdala during fear renewal (Cohen's d = .68, P(FWE) = .039). Right amygdala activation during conditioning was significantly correlated with ALC severity (r = .39, P(Bonferroni) = .009), depressive symptoms (r = .37, P(Bonferroni) = .015), trait anxiety (r = .41, P(Bonferroni) = .006), and perceived stress (r = .45, P(Bonferroni) = .002). Our data suggest that individuals with ALC have dysregulated fear learning, in particular, dysregulated neural activation patterns, in the amygdala. Furthermore, amygdala activation during fear conditioning was associated with ALC‐related clinical measures. The FCE paradigm may be a promising tool to investigate structures involved in negative affect regulation, which might inform the development of novel treatment approaches for ALC.</t>
  </si>
  <si>
    <t>Fear conditioning and extinction in alcohol dependence</t>
  </si>
  <si>
    <t>C:\Users\2611646\Zotero\storage\94X8VELL\Muench et al. - 2019 - Fear conditioning and extinction in alcohol depend.pdf</t>
  </si>
  <si>
    <t>5JGC7TKA</t>
  </si>
  <si>
    <t>10.3389/fnbeh.2019.00152</t>
  </si>
  <si>
    <t>https://www.frontiersin.org/article/10.3389/fnbeh.2019.00152/full</t>
  </si>
  <si>
    <t>Context conditioning is characterized by unpredictable threat and its generalization may constitute risk factors for panic disorder (PD). Therefore, we examined differences between individuals with panic attacks (PA; N = 21) and healthy controls (HC, N = 22) in contextual learning and context generalization using a virtual reality (VR) paradigm. Successful context conditioning was indicated in both groups by higher arousal, anxiety and contingency ratings, and increased startle responses and skin conductance levels (SCLs) in an anxiety context (CTX+) where an aversive unconditioned stimulus (US) occurred unpredictably vs. a safety context (CTX−). PA compared to HC exhibited increased differential responding to CTX+ vs. CTX− and overgeneralization of contextual anxiety on an evaluative verbal level, but not on a physiological level. We conclude that increased contextual conditioning and contextual generalization may constitute risk factors for PD or agoraphobia contributing to the characteristic avoidance of anxiety contexts and withdrawal to safety contexts and that evaluative cognitive process may play a major role.</t>
  </si>
  <si>
    <t>C:\Users\2611646\Zotero\storage\KCM2KJG4\Neueder et al. - 2019 - Contextual Fear Conditioning and Fear Generalizati.pdf</t>
  </si>
  <si>
    <t>B9BN28AE</t>
  </si>
  <si>
    <t>Behav Neurosci</t>
  </si>
  <si>
    <t>0735-7044</t>
  </si>
  <si>
    <t>10.1037/bne0000305</t>
  </si>
  <si>
    <t>(C) 2019 by the American Psychological Association</t>
  </si>
  <si>
    <t>203-211</t>
  </si>
  <si>
    <t>Place: (C) 2019 by the American Psychological Association Publisher: Department of Psychology, University of Alabama at Birmingham</t>
  </si>
  <si>
    <t>; C:\Users\2611646\Zotero\storage\F7CVTTH2\Orem et al. - 2019 - Amygdala and Prefrontal Cortex Activity Varies Wit.pdf</t>
  </si>
  <si>
    <t>http://ovidsp.ovid.com/ovidweb.cgi?T=JS&amp;PAGE=reference&amp;D=ovftu&amp;NEWS=N&amp;AN=00001975-201904000-00005</t>
  </si>
  <si>
    <t>prefrontal cortex; fMRI; stress; amygdala</t>
  </si>
  <si>
    <t>W9XZ8THJ</t>
  </si>
  <si>
    <t>10.1038/s41598-019-54676-z</t>
  </si>
  <si>
    <t>http://www.nature.com/articles/s41598-019-54676-z</t>
  </si>
  <si>
    <t>C:\Users\2611646\Zotero\storage\PGYN7SS4\Osumi - 2019 - Mediating role of attenuated physiological arousal.pdf</t>
  </si>
  <si>
    <t>KFV9Y8GI</t>
  </si>
  <si>
    <t>Brain and Behavior</t>
  </si>
  <si>
    <t>10.1002/brb3.1157</t>
  </si>
  <si>
    <t>http://doi.wiley.com/10.1002/brb3.1157</t>
  </si>
  <si>
    <t>Introduction: It has long been posited that threat learning operates and forms under an affective and a cognitive learning system that is supported by different brain circuits. A primary drawback in exposure‐based therapies is the high rate of relapse that occurs when higher order areas fail to inhibit responses driven by the defensive circuit. It has been shown that implicit exposure of fearful stimuli leads to a long‐lasting reduction in avoidance behavior in patients with phobia. Despite the potential benefits of this approach in the treatment of phobias and posttraumatic stress disorder, implicit extinction is still underinvestigated. Methods: Two groups of healthy participants were threat conditioned. The following day, extinction training was conducted using a stereoscope. One group of participants was explicitly exposed with the threat‐conditioned image, while the other group was implicitly exposed using a continuous flash suppression (CFS) technique. On the third day, we tested the spontaneous recovery of defensive responses using explicit presentations of the images. Results: On the third day, we found that only the implicit extinction group showed reduced spontaneous recovery of defensive responses to the threat‐conditioned stimulus, measured by threat‐potentiated startle responses but not by the electrodermal activity. Conclusion: Our results suggest that implicit extinction using CFS might facilitate the modulation of the affective component of fearful memories, attenuating its expression after 24 hr. The limitations of the CFS technique using threatful stimuli urge the development of new strategies to improve implicit presentations and circumvent such limitations. Our study encourages further investigations of implicit extinction as a potential therapeutic target to further advance exposure‐based psychotherapies.</t>
  </si>
  <si>
    <t>e01157</t>
  </si>
  <si>
    <t>Brain Behav</t>
  </si>
  <si>
    <t>C:\Users\2611646\Zotero\storage\NW2TXGFI\Oyarzún et al. - 2019 - Implicit but not explicit extinction to threat-con.pdf</t>
  </si>
  <si>
    <t>H4MZ46ZQ</t>
  </si>
  <si>
    <t>C:\Users\2611646\Zotero\storage\9ZMKMEKU\Pan et al. - 2020 - Shared safety abolishes the recovery of learned th.pdf; C:\Users\2611646\Zotero\storage\L8XJ9E9A\2020.05.01.072827v1.html</t>
  </si>
  <si>
    <t>QIY2A3PY</t>
  </si>
  <si>
    <t>10.1111/psyp.13463</t>
  </si>
  <si>
    <t>Appetitive Pavlovian conditioning is a learning mechanism of fundamental biological and pathophysiological significance. Nonetheless, its exploration in humans remains sparse, which is partly attributed to the lack of an established psychophysiological parameter that aptly represents conditioned responding. This study evaluated pupil diameter and other ocular response measures (gaze dwelling time, blink duration and count) as indices of conditioning. Additionally, a learning model was used to infer participants' learning progress on the basis of their pupil dilation. Twenty-nine healthy volunteers completed an appetitive differential delay conditioning paradigm with a primary reward, while the ocular response measures along with other psychophysiological (heart rate, electrodermal activity, postauricular and eyeblink reflex) and behavioral (ratings, contingency awareness) parameters were obtained to examine the relation among different measures. A significantly stronger increase in pupil diameter, longer gaze duration and shorter eyeblink duration was observed in response to the reward-predicting cue compared to the control cue. The Pearce-Hall attention model best predicted the trial-by-trial pupil diameter. This conditioned response was corroborated by a pronounced heart rate deceleration to the reward-predicting cue, while no conditioning effect was observed in the electrodermal activity or startle responses. There was no discernible correlation between the psychophysiological response measures. These results highlight the potential value of ocular response measures as sensitive indices for representing appetitive conditioning.</t>
  </si>
  <si>
    <t>UNSP e13463</t>
  </si>
  <si>
    <t>Place: Hoboken Publisher: Wiley WOS:000482161400001</t>
  </si>
  <si>
    <t>C:\Users\2611646\Zotero\storage\ACKW49MT\Pietrock et al. - 2019 - Pupil dilation as an implicit measure of appetitiv.pdf</t>
  </si>
  <si>
    <t>addiction; associative learning; attention; bayesian model selection; conditioned-responses; extinction; eye-tracking; human fear; locus-coeruleus; neural mechanisms; prediction error; pupil dilation; reward</t>
  </si>
  <si>
    <t>KRQD9PQ9</t>
  </si>
  <si>
    <t>10.1016/j.brat.2019.103463</t>
  </si>
  <si>
    <t>http://www.sciencedirect.com/science/article/pii/S0005796719301494</t>
  </si>
  <si>
    <t>Maladaptive safety behavior maintains fear and anxiety by prohibiting inhibitory learning about the non-occurrence of feared outcomes (known as protection from extinction). Not engaging in safety behavior, however, requires to act opposite to fear-motivated behavioral tendencies. The initiation of such fear-opposite action by positive outcomes, which were in conflict with safety behavior, was tested. Following fear acquisition to a warning signal (CS+), participants acquired safety behavior to prevent the aversive outcome (n = 48). Next, safety behavior also prevented gaining rewards. In a control group (n = 50), neutral outcomes were presented to control for novelty effects of the second outcome. Subsequently, no aversive outcome occurred anymore. Phases with safety behavior were intermitted by phases without safety behavior being available to examine cognitive and physiological indicators of fear and anxiety. Without competing positive outcomes, safety behavior was frequently executed, persisted in absence of the aversive outcome, and prohibited extinction learning. Positive outcomes clearly reduced safety behavior despite equal levels of acquired fear. This enabled fear extinction as soon as the aversive outcome was absent. Importantly, this extinction learning resulted in attenuated fear and anxiety responses when safety behavior became unavailable. Post-hoc findings indicated that the mere anticipation of positive outcomes slightly reduced safety behavior. Thus, competing positive outcomes triggered fear-opposite action that prevented persistent safety behavior and protection from extinction.</t>
  </si>
  <si>
    <t>Incentive-based extinction of safety behaviors</t>
  </si>
  <si>
    <t>C:\Users\2611646\Zotero\storage\RC7AJ55C\1-s2.0-S0005796719301494-mmc1.pdf; C:\Users\2611646\Zotero\storage\3CZ6M42A\Pittig - 2019 - Incentive-based extinction of safety behaviors Po.pdf; C:\Users\2611646\Zotero\storage\DGXUEAPE\S0005796719301494.html</t>
  </si>
  <si>
    <t>Fear extinction; Fear conditioning; Anxiety; Avoidance; Positive reinforcement; Safety behavior</t>
  </si>
  <si>
    <t>L4T67VAP</t>
  </si>
  <si>
    <t>10.1016/j.brat.2019.103475</t>
  </si>
  <si>
    <t>http://www.sciencedirect.com/science/article/pii/S0005796719301615</t>
  </si>
  <si>
    <t>Fear conditioning models key processes related to the development, maintenance and treatment of anxiety disorders and is associated with group differences in anxiety. However, laboratory administration of tasks is time and cost intensive, precluding assessment in large samplesnecessary for the analysis of individual differences. This study introduces a newly developed smartphone app that delivers a fear conditioning paradigm remotely using a loud human scream as an aversive stimulus. Three groups of participants (total n = 152) took part in three studies involving a differential fear conditioning experiment to assess the reliability and validity of a smartphone administered fear conditioning paradigm. This comprised of fear acquisition, generalisation, extinction, and renewal phases during which online US-expectancy ratings were collected during every trial with evaluative ratings of negative affect at three time points. We show that smartphone app delivery of a fear conditioning paradigm results in a pattern of fear learning comparable to traditional laboratory delivery and is able to detect individual differences in performance that show comparable associations with anxiety to the prior group differences literature.</t>
  </si>
  <si>
    <t>C:\Users\2611646\Zotero\storage\BDGI3CZC\Purves et al. - 2019 - Validating the use of a smartphone app for remote .pdf; C:\Users\2611646\Zotero\storage\6ID5FPJ5\S0005796719301615.html</t>
  </si>
  <si>
    <t>Conditioned fear; Anxiety; Psychometrics; Computerized assessment; Methodology; Smartphones</t>
  </si>
  <si>
    <t>38626K7Q</t>
  </si>
  <si>
    <t>Proceedings of the Royal Society B-Biological Sciences</t>
  </si>
  <si>
    <t>0962-8452</t>
  </si>
  <si>
    <t>10.1098/rspb.2019.2241</t>
  </si>
  <si>
    <t>Social animals show reduced physiological responses to aversive events if a conspecific is physically present. Although humans are innately social, it is unclear whether the mere physical presence of another person is sufficient to reduce human autonomic responses to aversive events. In our study, participants experienced aversive and neutral sounds alone (alone treatment) or with an unknown person that was physically present without providing active support. The present person was a member of the participants' ethnical group (ingroup treatment) or a different ethnical group (outgroup treatment), inspired by studies that have found an impact of similarity on social modulation effects. We measured skin conductance responses (SCRs) and collected subjective similarity and affect ratings. The mere presence of an ingroup or outgroup person significantly reduced SCRs to the aversive sounds compared with the alone condition, in particular in participants with high situational anxiety. Moreover, the effect was stronger if participants perceived the ingroup or outgroup person as dissimilar to themselves. Our results indicate that the mere presence of another person was sufficient to diminish autonomic responses to aversive events in humans, and thus verify the translational validity of basic social modulation effects across different species.</t>
  </si>
  <si>
    <t>Proc. R. Soc. B-Biol. Sci.</t>
  </si>
  <si>
    <t>Place: London Publisher: Royal Soc WOS:000525831100006</t>
  </si>
  <si>
    <t>C:\Users\2611646\Zotero\storage\GIRRGWZ9\Qi et al. - 2020 - The mere physical presence of another person reduc.pdf</t>
  </si>
  <si>
    <t>anxiety; pain; similarity; cortisol; stress; behavior; skin conductance responses; experience; conditioned fear responses; ingroup; social modulation; social support; transmission</t>
  </si>
  <si>
    <t>G8IY86MZ</t>
  </si>
  <si>
    <t>Chemical Senses</t>
  </si>
  <si>
    <t>0379-864X, 1464-3553</t>
  </si>
  <si>
    <t>10.1093/chemse/bjz063</t>
  </si>
  <si>
    <t>https://academic.oup.com/chemse/article/44/9/683/5561423</t>
  </si>
  <si>
    <t>A growing body of literature documents how exposure to another person’s fear-related body odorants can increase one’s own anxiety and interfere with processing of social information, such as facial expression and impression formation. Building on these results, we aimed to 1) test the hypothesis that exposure to fear-related odorant would affect impression formation through fear contagion t and 2) verify whether these effects can be observed in an ecologically valid (i.e.</t>
  </si>
  <si>
    <t>683-692</t>
  </si>
  <si>
    <t>C:\Users\2611646\Zotero\storage\VTLIIWBZ\Quintana et al. - 2019 - The Effect of Exposure to Fear-Related Body Odoran.pdf</t>
  </si>
  <si>
    <t>E8CQSBHX</t>
  </si>
  <si>
    <t>Frontiers in Psychology</t>
  </si>
  <si>
    <t>1664-1078</t>
  </si>
  <si>
    <t>10.3389/fpsyg.2019.01191</t>
  </si>
  <si>
    <t>https://www.frontiersin.org/article/10.3389/fpsyg.2019.01191/full</t>
  </si>
  <si>
    <t>Front. Psychol.</t>
  </si>
  <si>
    <t>C:\Users\2611646\Zotero\storage\FUPLGAD7\Raeder et al. - 2019 - Low Perceived Self-Efficacy Impedes Discriminative.pdf</t>
  </si>
  <si>
    <t>N7YFZYZI</t>
  </si>
  <si>
    <t>10.1038/s41598-020-61004-3</t>
  </si>
  <si>
    <t>https://www.nature.com/articles/s41598-020-61004-3</t>
  </si>
  <si>
    <t>Great interest exists in maximizing exposure therapy efficacy in anxiety disorders. At the same time, reduced frequency and shortened duration of exposure sessions are required to meet the specific regularities in routine care settings. Extinction has emerged as the key mechanism of exposure treatment in anxiety disorders. Examining exposure treatment processes from the perspective of extinction learning might provide novel insights into variability in exposure treatment duration and outcome. The present study sought to examine the functional link between fear extinction, the ability to accomplish exposure in a predetermined time and exposure therapy outcome in specific phobia. Treatment-seeking individuals (N = 53) with spider phobia underwent a context-dependent fear conditioning paradigm prior to a standardized exposure. Spider-phobic participants who were able to complete exposure within the pre-determined time (i.e., completers) showed a more pronounced short- and long-term exposure therapy benefit. In the fear conditioning task, a more pronounced decline in CS-US contingency ratings during extinction (retrieval) was found in completers relative to non-completers. The failure to further extinguish US expectancy to the CSs in non-completers might offer a potential mechanistic explanation why non-completers have difficulties to accomplish all exposure steps in a fixed time and show less pronounced treatment gains. Our findings bear specific implications for the implementation of exposure treatment to routine care settings.</t>
  </si>
  <si>
    <t>C:\Users\2611646\Zotero\storage\P935XXS6\Raeder et al. - 2020 - The association between fear extinction, the abili.pdf; C:\Users\2611646\Zotero\storage\NL3Q4AXI\s41598-020-61004-3.html</t>
  </si>
  <si>
    <t>DYWQ6H3S</t>
  </si>
  <si>
    <t>10.1016/j.brat.2019.01.009</t>
  </si>
  <si>
    <t>http://www.sciencedirect.com/science/article/pii/S0005796719300154</t>
  </si>
  <si>
    <t>Higher prevalence of posttraumatic stress disorder (PTSD) in women than men may be explained by sex differences in fear learning processes. Initial evidence points to elevated unconditioned and conditioned fear responding as well as to elevated state anxiety in women as potential peritraumatic mechanisms. Using the “conditioned-intrusion-paradigm”, which combines differential fear conditioning with the trauma-film paradigm, neutral sounds were presented as predictors of the occurrence (CS+) or non-occurrence (CS-) of highly aversive films. Intrusions were elicited by these sounds in the laboratory after conditioning and naturalistic intrusions were assessed in daily-life on subsequent days. Compared to men (n = 62), women (n = 60) reported more intrusions and associated distress following analogue trauma. Sex differences in intrusive symptoms were mediated by a) higher unconditioned trauma responding, b) slowed extinction of differential CS valence ratings, and c) elevated state anxiety increase across conditioning in women. Secondary analyses revealed that state anxiety was the strongest mediator, followed by slowed extinction learning. Mediation models were unrelated to sex differences in trait anxiety or depressive symptoms. Thus, associative (extinction learning) and non-associative (state anxiety, trauma responding) mechanisms contribute to sex differences in intrusive symptoms after analogue trauma and might add to the heightened vulnerability to PTSD in women.</t>
  </si>
  <si>
    <t>19-29</t>
  </si>
  <si>
    <t>C:\Users\2611646\Zotero\storage\U4FL3Z5E\1-s2.0-S0005796719300154-mmc1.docx; C:\Users\2611646\Zotero\storage\EBC6X4SN\Rattel et al. - 2019 - Peritraumatic unconditioned and conditioned respon.pdf; C:\Users\2611646\Zotero\storage\GTU2BP23\S0005796719300154.html</t>
  </si>
  <si>
    <t>Trauma; Posttraumatic stress disorder; Conditioning; Analogue trauma; Flashback; Gender differences; Human sex differences; Risk factors</t>
  </si>
  <si>
    <t>WISNSCR7</t>
  </si>
  <si>
    <t>10.3389/fpsyg.2019.01617</t>
  </si>
  <si>
    <t>https://www.frontiersin.org/article/10.3389/fpsyg.2019.01617/full</t>
  </si>
  <si>
    <t>Women nearly twice as often develop social anxiety disorder (SAD) compared to men. The reason for this difference is still being debated. The present study investigates gender differences and the effect of male versus female agents in low (LSA) and high socially anxious (HSA) participants regarding the acquisition and extinction of social fear in virtual reality (VR). In a social fear conditioning (SFC) paradigm, 60 participants actively approached several agents, some of which were paired with an aversive unconditioned stimulus (US) consisting of a verbal rejection and spitting simulated by an aversive air blast (CS+), or without an US (CS−). Primary outcome variables were deﬁned for each of the 4 levels of emotional reactions including experience (fear ratings), psychophysiology (fear-potentiated startle), behavior (avoidance), and cognition (recognition task). Secondary outcome variables were personality traits, contingency ratings, heart rate (HR), and skin conductance response (SCR). As hypothesized, fear ratings for CS+ increased signiﬁcantly during acquisition and the differentiation between CS+ and CS− vanished during extinction. Additionally, women reported higher fear compared to men. Furthermore, a clear difference in the fear-potentiated startle response between male CS+ and CS− at the end of acquisition indicates successful SFC to male agents in both groups. Concerning behavior, results exhibited successful SFC in both groups and a general larger distance to agents in HSA than LSA participants. Furthermore, HSA women maintained a larger distance to male compared to female agents. No such differences were found for HSA men. Regarding recognition, participants responded with higher sensitivity to agent than object stimuli, suggesting a higher ability to distinguish the target from the distractor for social cues, which were on focus during SFC. Regarding the secondary physiological outcome variables, we detected an activation in HR response during acquisition, but there were no differences between stimuli or groups. Moreover, we observed a gender but no CS+/CS− differences in SCR. SFC was successfully induced and extinguished according to the primary outcome variables. VR is an interesting tool to measure emotional learning processes on different outcome levels with enhanced ecological validity. Future research should further investigate social fear learning mechanisms for developing more efﬁcient treatments of SAD.</t>
  </si>
  <si>
    <t>Men Scare Me More</t>
  </si>
  <si>
    <t>C:\Users\2611646\Zotero\storage\SP5XIFWJ\Reichenberger et al. - 2019 - Men Scare Me More Gender Differences in Social Fe.pdf</t>
  </si>
  <si>
    <t>SIS73IIL</t>
  </si>
  <si>
    <t>10.31234/osf.io/uwrd6</t>
  </si>
  <si>
    <t>C:\Users\2611646\Zotero\storage\BS3UVG2B\Reutter and Gamer - 2020 - Individual patterns of attentional exploration pre.pdf; C:\Users\2611646\Zotero\storage\R2NHVMJX\uwrd6.html</t>
  </si>
  <si>
    <t>QYYDP4ZY</t>
  </si>
  <si>
    <t>Personality Disorders: Theory, Research, and Treatment</t>
  </si>
  <si>
    <t>1949-2723, 1949-2715</t>
  </si>
  <si>
    <t>10.1037/per0000371</t>
  </si>
  <si>
    <t>http://doi.apa.org/getdoi.cfm?doi=10.1037/per0000371</t>
  </si>
  <si>
    <t>This study aimed to extend previously reported links between distinctive configurations of traits in the psychopathic personality and maladaptive response perseveration, by examining performance in the Card Perseveration Task (CPT) within the framework of the triarchic model of psychopathy in a mixed-gender undergraduate sample. A computerized version of the CPT was administered to 222 undergraduates (142 women) assessed for triarchic psychopathy dimensions using the Triarchic Psychopathy Measure (TriPM). Maladaptive response perseveration (more cards played and less money earned) was uniquely associated with trait boldness scores for both women and men. Moreover, analyses of response times following feedback indicated that poor performance on the CPT was related to lack of overall reflection. Further mediation analyses did not reveal significant effects of trait boldness on the response perseveration deficit through reflection times. Our results provide new evidence for the role of trait boldness in the failure to suspend reward-approach behavior in the face of increasing punishment contingencies, probably due to an absence of fear or insensitivity to punishment cues rather than to an unreflective response style.</t>
  </si>
  <si>
    <t>54-62</t>
  </si>
  <si>
    <t>C:\Users\2611646\Zotero\storage\YBPVVATV\Ribes-Guardiola et al. - 2020 - Response perseveration and the triarchic model of .pdf</t>
  </si>
  <si>
    <t>IZRKNZPH</t>
  </si>
  <si>
    <t>Behavioural Brain Research</t>
  </si>
  <si>
    <t>0166-4328</t>
  </si>
  <si>
    <t>10.1016/j.bbr.2019.111980</t>
  </si>
  <si>
    <t>http://www.sciencedirect.com/science/article/pii/S0166432819302463</t>
  </si>
  <si>
    <t>Extensive work has shown that stress time-dependently influences hippocampus-dependent learning and memory. In particular, stress that is administered immediately before learning enhances long-term memory, while stress that is temporally separated from learning impairs long-term memory. We have extended these findings by examining the impact of immediate, pre-learning stress on an amygdala-dependent fear conditioning task. One hundred and forty-one healthy participants underwent a stress (socially evaluated cold pressor test) or control manipulation immediately before completing differential fear conditioning in a fear-potentiated startle paradigm. Participants then completed extinction and extinction memory testing sessions 24 and 48 h later, respectively. Stress administered immediately before acquisition increased baseline startle responses and enhanced fear learning, as evidenced by greater fear-potentiated startle to the CS + . Although no group differences were observed during extinction training on Day 2, stressed participants exhibited evidence of impaired extinction processes on Day 3, an effect that was driven by group differences in acquisition. Importantly, stressed participants’ cortisol responses to the stressor on Day 1 were positively associated with CS discrimination on Days 2 and 3. These findings suggest that stress immediately before fear conditioning strengthens fear memory formation and produces a more enduring fear memory, perhaps via corticosteroid activity. Such a paradigm could be useful for understanding factors that influence traumatic memory formation.</t>
  </si>
  <si>
    <t>C:\Users\2611646\Zotero\storage\VZKFY97I\Riggenbach et al. - 2019 - Immediate pre-learning stress enhances baseline st.pdf; C:\Users\2611646\Zotero\storage\CM7DFCGT\S0166432819302463.html</t>
  </si>
  <si>
    <t>Extinction; Stress; Cortisol; Fear conditioning; Memory</t>
  </si>
  <si>
    <t>58G3SEYV</t>
  </si>
  <si>
    <t>10.1016/j.neuroimage.2019.116302</t>
  </si>
  <si>
    <t>https://linkinghub.elsevier.com/retrieve/pii/S1053811919308936</t>
  </si>
  <si>
    <t>Acquired fear responses often generalize from conditioned stimuli (CS) towards perceptually similar, but harmless generalization stimuli (GS). Knowledge on similarities between CS and GS may be explicit or implicit. Employing behavioral measures and whole-head magnetoencephalography, we here investigated the neurocognitive mechanisms underpinning implicit fear generalization. Twenty-nine participants underwent a classical conditioning procedure in which 32 different faces were either paired with an aversive scream (16 CSþ) or remained unpaired (16 CS-). CSþ and CS- faces systematically differed from each other regarding their ratio of eye distance and mouth width. High versus low values on this “threat-related feature (TF)” implicitly predicted the presence or absence of the aversive scream. In pre- and post-conditioning phases, all CS and 32 novel GS faces were presented. 16 GSþ faces shared the TF of the 16 CSþ faces, while 16 GS- faces shared the TF of the 16 CS- faces. Behavioral tests conﬁrmed that participants were fully unaware of TF-US contingencies. CSþ compared to CS- faces revealed higher unpleasantness, arousal and US-expectancy ratings. A generalization of these behavioral fear responses to GSþ compared to GS- faces was observed by trend only. Source-estimations of event-related ﬁelds showed stronger neural responses to both CSþ and GSþ compared to CS- and GS- in anterior temporal (&lt;100 ms) and temporo-occipital (&lt;150 ms; 553–587 ms) ventral brain regions. Reverse effects were found in dorsal frontal areas (&lt;100 ms; 173–203 ms; 257–290 ms). Neural data also revealed selectively enhanced responses to CSþ but not GSþ stimuli in occipital regions (110–167 ms; 330–413 ms), indicating perceptual discrimination. Our data suggest that the prioritized perceptual analysis of threat-associated conditioned faces in ventral networks rapidly generalizes to novel faces sharing threat-related features. This generalization process occurs in absence of contingency awareness and may thus contribute to implicit attentional biases. The coexisting perceptual discrimination suggests that fear generalization is not a mere consequence of insufﬁcient stimulus discrimination but rather an active, integrative process.</t>
  </si>
  <si>
    <t>C:\Users\2611646\Zotero\storage\ABSP87DB\Roesmann et al. - 2020 - Fear generalization of implicit conditioned facial.pdf</t>
  </si>
  <si>
    <t>98XTTBRZ</t>
  </si>
  <si>
    <t>10.1038/s41598-019-53971-z</t>
  </si>
  <si>
    <t>http://www.nature.com/articles/s41598-019-53971-z</t>
  </si>
  <si>
    <t>C:\Users\2611646\Zotero\storage\TYEBAHFK\Rosén et al. - 2019 - The effect of immersive virtual reality on proxima.pdf</t>
  </si>
  <si>
    <t>J66S4C43</t>
  </si>
  <si>
    <t>Collabra-Psychology</t>
  </si>
  <si>
    <t>10.1525/collabra.222</t>
  </si>
  <si>
    <t>Older adults typically remember more positive than negative information compared to their younger counterparts; a phenomenon referred to as the 'positivity effect.' According to the socioemotional selectivity theory (SST), the positivity effect derives from the age-related motivational shift towards attaining emotionally meaningful goals which become more important as the perception of future time becomes more limited. Cognitive control mechanisms are critical in achieving such goals and therefore SST predicts that the positivity effect is associated with preserved cognitive control mechanisms in older adults. In contrast, the aging-brain model suggests that the positivity effect is driven by an age-related decline in the amygdala which is responsible for emotional processing and emotional learning. The aim of the current research was to address whether the age-related positivity effect is associated with cognitive control or impaired emotional processing associated with aging. We included older old adults, younger old adults and younger adults and tested their memory for emotional stimuli, cognitive control and amygdala-dependent fear conditioned responses. Consistent with prior research, older adults, relative to younger adults, demonstrate better memory for positive over negative images. We further found that within a group of older adults, the positivity effect increases as a function of age, such that older old adults demonstrated a greater positivity effect compared to younger older adults. Furthermore, the positivity effect in older old adults was associated with preserved cognitive control, supporting the prediction of SST. Contrary to the prediction of the aging-brain model, participants across all groups demonstrated similar enhanced skin conductance responses to fear conditioned stimuli - responses known to rely on the amygdala. Our results support SST and suggest that the positivity effect in older adults is achieved by the preserved cognitive control mechanisms and is not a reflection of the impaired emotional function associated with age.</t>
  </si>
  <si>
    <t>UNSP 49</t>
  </si>
  <si>
    <t>Collabra-Psychol.</t>
  </si>
  <si>
    <t>Advanced Aging Enhances the Positivity Effect in Memory</t>
  </si>
  <si>
    <t>Place: Oakland Publisher: Univ California Press WOS:000493299700001</t>
  </si>
  <si>
    <t>C:\Users\2611646\Zotero\storage\FRDDST8F\Sakaki et al. - 2019 - Advanced Aging Enhances the Positivity Effect in M.pdf</t>
  </si>
  <si>
    <t>Aging; Fear conditioning; metaanalysis; health; adults; Emotion   regulation; Emotion and memory; negative images; old-age; Positivity effect; Stroop; younger</t>
  </si>
  <si>
    <t>ZGINMR8A</t>
  </si>
  <si>
    <t>10.1016/j.neuroimage.2019.116427</t>
  </si>
  <si>
    <t>https://linkinghub.elsevier.com/retrieve/pii/S1053811919310183</t>
  </si>
  <si>
    <t>Responding ﬂexibly to sources of threat and safety is critical to the adaptive regulation of emotions, including fear. At a neural systems level, such ﬂexibility is thought to rely on an extended neural circuitry involving the dorsal anterior cingulate cortex (dACC) and ventromedial prefrontal cortices (vmPFC), although precisely how this occurs remains unclear. Using a novel fear reversal task and functional magnetic resonance imaging (fMRI), we examined the neural correlates of threat and safety reversal learning and their associations with individual differences in anxious responding in a large sample of healthy adolescents and young adults. Overall, participants demonstrated successful threat and safety reversal learning, as indexed by subjective ratings. At a whole-brain level, threat reversal was associated with signiﬁcant activation of the bilateral anterior insular cortex and dACC, in particular its rostral subregion. Conversely, safety reversal led to signiﬁcant activation of the anterior vmPFC, together with posterior mid-line regions. Further analyses of regional responses suggested a more selective role for the rostral dACC in threat signal updating, as well as a direct association of its activity with participants’ change in subjective anxious arousal to the reversed threat. Taken together, our ﬁndings complement existing neurocircuitry models of human fear regulation, particularly regarding the importance of midline cortical regions, and provide further insights into their speciﬁc contribution to ﬂexible threat-safety signal processing. In particular, our results suggest that rostral dACC function may be more centrally involved in regulating levels of anxious arousal when ﬂexibility is required. They also raise important questions regarding the vmPFC’s role in safety learning, particularly involving its hypothesized subregional contributions to response inhibitory versus stimulus value processing functions.</t>
  </si>
  <si>
    <t>C:\Users\2611646\Zotero\storage\GF4FGZJ8\Savage et al. - 2020 - Clarifying the neural substrates of threat and saf.pdf</t>
  </si>
  <si>
    <t>4RL7QEFB</t>
  </si>
  <si>
    <t>10.1016/j.jbtep.2018.11.001</t>
  </si>
  <si>
    <t>http://www.sciencedirect.com/science/article/pii/S0005791618302106</t>
  </si>
  <si>
    <t>Background and objectives In psychoeducation before exposure treatment patients are sometimes provided with information about the (low) probability that the feared outcome would occur. Since it has been proposed in the literature that this might have adverse effects, the current study investigated the effect of providing participants with this type of safety information on return of fear. Method In an ABA-renewal paradigm, participants in the experimental group were instructed between acquisition and extinction that the probability of US-occurrence would be extremely small in the remainder of the experiment. Participants in the control group did not receive this information. Results Less return of fear in US-expectancy ratings was observed in participants who received the safety information. Limitations We failed to find successful acquisition in the skin-conductance data, which prevented us from interpreting the results of this outcome measure. Conclusions These results suggest that providing safety information is not deleterious for the effects of exposure and can even be beneficial for its effects. However, further clinical research is needed.</t>
  </si>
  <si>
    <t>73-78</t>
  </si>
  <si>
    <t>Ruining the surprise</t>
  </si>
  <si>
    <t>C:\Users\2611646\Zotero\storage\2WMMUNV9\Scheveneels et al. - 2019 - Ruining the surprise The effect of safety informa.pdf; C:\Users\2611646\Zotero\storage\HNQVQMJ2\S0005791618302106.html</t>
  </si>
  <si>
    <t>Return of fear; Fear extinction; Exposure therapy; Psychoeducation</t>
  </si>
  <si>
    <t>NF2BDUNL</t>
  </si>
  <si>
    <t>Behavior Therapy</t>
  </si>
  <si>
    <t>0005-7894</t>
  </si>
  <si>
    <t>10.1016/j.beth.2019.03.001</t>
  </si>
  <si>
    <t>http://www.sciencedirect.com/science/article/pii/S0005789419300243</t>
  </si>
  <si>
    <t>In exposure therapy, the client can either be confronted with the fear-eliciting situations in a hierarchical way or in a random way. In the current study we developed a procedure to investigate the effects of hierarchical versus random exposure on long-term fear responding in the laboratory. Using a fear conditioning procedure, one stimulus (CS+) was paired with an electric shock (US), whereas another stimulus was not paired with the shock (CS-). The next day, participants underwent extinction training including presentations of the CS-, CS+ and a series of morphed stimuli between the CS- and CS+. In the hierarchical extinction condition (HE; N = 32), participants were first presented with the CS-, subsequently with the morph most similar to the CS-, then with the morph most similar to that one, and so forth, until reaching the CS+. In the random extinction condition (RE; N = 32), the same stimuli were presented but in a random order. Fear responding to the CS+, CS- and a new generalization stimulus (GS) was measured on the third day. Higher expectancy violation, t(62) = -2.67, p = .01, physiological arousal, t(62) = -2.08, p = .04, and variability in US-expectancy ratings, t(62) = -2.25, p = .03, were observed in the RE condition compared to the HE condition, suggesting the validity of this novel procedure. However, no differences between the RE and HE condition were found in fear responding as tested one day later, F(1, 62) &lt; 1. In conclusion, we did not find evidence for differential long-term fear responding in modeling hierarchical versus random exposure in Pavlovian fear extinction.</t>
  </si>
  <si>
    <t>967-977</t>
  </si>
  <si>
    <t>Modeling Hierarchical Versus Random Exposure Schedules in Pavlovian Fear Extinction</t>
  </si>
  <si>
    <t>C:\Users\2611646\Zotero\storage\ILNE3BBI\Scheveneels et al. - 2019 - Modeling Hierarchical Versus Random Exposure Sched.pdf; C:\Users\2611646\Zotero\storage\2G44X537\S0005789419300243.html</t>
  </si>
  <si>
    <t>conditioning; exposure therapy; extinction; exposure hierarchy</t>
  </si>
  <si>
    <t>44TG25L3</t>
  </si>
  <si>
    <t>Emotion</t>
  </si>
  <si>
    <t>1931-1516, 1528-3542</t>
  </si>
  <si>
    <t>10.1037/emo0000746</t>
  </si>
  <si>
    <t>http://doi.apa.org/getdoi.cfm?doi=10.1037/emo0000746</t>
  </si>
  <si>
    <t>Highly arousing, affective stimuli have adverse effects on cognition and performance. Perception of affective stimuli is, however, highly subjective and may impact on the interaction of emotion and cognition. Here, we tested the impact of high- versus low-threatening stimuli on response inhibition as a function of perceived threat intensity. Response inhibition was probed using a stop-signal paradigm in 62 healthy adults. We used stop-signals that had previously been paired with an unpleasant electrodermal stimulation (i.e., high-threat stimuli) or that had never been paired with electrodermal stimulation (i.e., low-threat stimuli). High-threat stimuli did not affect stopping performance in general. Only participants who perceived the high-threat stimuli as highly painful showed impaired response inhibition on high-threat trials relative to low-threat trials. Participants who perceived the high-threat as mildly painful, however, showed improved response inhibition on high-threat trials. This effect was not moderated by the current anxious state. This suggests that the impact of negative affective stimuli on cognition critically depends on subjective threat perception. Ratings of affective stimuli should be included in studies probing the emotion– cognition interaction because subjective perception might strongly impact on that interaction.</t>
  </si>
  <si>
    <t>C:\Users\2611646\Zotero\storage\6I7Y65EV\Sebastian et al. - 2020 - Perceived threat modulates inhibitory performance..pdf</t>
  </si>
  <si>
    <t>ZREXD9GH</t>
  </si>
  <si>
    <t>10.1038/s41598-019-45613-1</t>
  </si>
  <si>
    <t>https://www.nature.com/articles/s41598-019-45613-1</t>
  </si>
  <si>
    <t>Humans can acquire fear through the observation of others’ (learning models’) threat responses. These responses can be direct responses to aversive stimuli, or anticipatory responses to threats. Most research focuses on learning from observation of direct responses only. Here, we investigated how observational fear conditioning is influenced by a learning model’s typically anxious anticipatory responses. High anxiety individuals often display typically anxious anticipatory behaviour, such as worsened discrimination between safe and unsafe stimuli, characterized by increased threat responses to safe stimuli. We hypothesized that observation of an anxiously behaving model would worsen discriminatory learning. To this end, we developed an observational conditioning paradigm where a learning model was exposed to one safe and one unsafe stimuli. The learning model displayed anticipatory aversion to either to the unsafe stimulus only (Non-Anxious Model group) or to both the safe and unsafe stimuli (Anxious Model group) in addition to reacting directly to an aversive stimulus paired with the unsafe stimulus. Contrary to expectations, discriminatory learning was not worsened in the Anxious Model group compared to the Non-Anxious Model group. Rather, we saw more robust discriminatory learning in the Anxious Model group. The study provides a first step towards understanding the effect of other’s anticipatory responses in general and typically anxious anticipatory responses in particular, on observational fear learning.</t>
  </si>
  <si>
    <t>C:\Users\2611646\Zotero\storage\H8PREC66\41598_2019_45613_MOESM1_ESM.pdf; C:\Users\2611646\Zotero\storage\IPZ2HJ3J\Selbing and Olsson - 2019 - Anxious behaviour in a demonstrator affects observ.pdf; C:\Users\2611646\Zotero\storage\ZVFD2AHX\s41598-019-45613-1.html</t>
  </si>
  <si>
    <t>W3I6FY2J</t>
  </si>
  <si>
    <t>Depression and Anxiety</t>
  </si>
  <si>
    <t>1091-4269, 1520-6394</t>
  </si>
  <si>
    <t>10.1002/da.22903</t>
  </si>
  <si>
    <t>https://onlinelibrary.wiley.com/doi/abs/10.1002/da.22903</t>
  </si>
  <si>
    <t>Background: Individuals with posttraumatic stress disorder (PTSD) demonstrate alterations in autonomic responses to fear conditioning, such as exaggerated startle and poor fear inhibition. However, there is a paucity of research on fear conditioning among individuals with PTSD and dissociative symptoms, which represents 10–30% of those with PTSD. The current study used a fear-potentiated startle (FPS) conditioning paradigm to examine autonomic responses among women with PTSD and a range of dissociative symptoms. Methods: Participants included 39 women with PTSD and dissociation, and 53 women with PTSD with unknown levels of dissociation. The FPS paradigm consisted of conditioned stimuli associated and not associated with an aversive unconditioned stimulus. FPS response (eyeblink startle), electrocardiogram (ECG), and skin conductance response (SCR) were collected during the FPS paradigm. Results: Compared to the PTSD-unknown dissociation sample, the PTSD-dissociation sample demonstrated significantly lower FPS during the last block of conditioning. Among the PTSDdissociation sample, higher dissociation scores were associated with decreased FPS and SCR, and higher respiratory sinus arrhythmia (derived from ECG). Conclusions: Results suggest that autonomic responses to fear conditioning differ depending on the presence and severity of dissociative symptoms. Given that treatment response may differ depending on dissociative symptoms, it is important to understand the mechanisms that underlie different subtypes of PTSD and that may affect treatment response and outcome.</t>
  </si>
  <si>
    <t>2019-07</t>
  </si>
  <si>
    <t>625-634</t>
  </si>
  <si>
    <t>Depress Anxiety</t>
  </si>
  <si>
    <t>C:\Users\2611646\Zotero\storage\ACHBFCB3\Seligowski et al. - 2019 - Autonomic responses to fear conditioning among wom.pdf</t>
  </si>
  <si>
    <t>95GL3EZV</t>
  </si>
  <si>
    <t>0006-3223</t>
  </si>
  <si>
    <t>10.1016/j.biopsych.2019.05.017</t>
  </si>
  <si>
    <t>http://www.sciencedirect.com/science/article/pii/S0006322319314076</t>
  </si>
  <si>
    <t>Background The role of hippocampus in context-dependent recall of extinction is well recognized. However, little is known about how intervention-induced changes in hippocampal networks relate to improvements in extinction learning. In this study, we hypothesized that mindfulness training creates an optimal exposure condition by heightening attention and awareness of present moment sensory experience, leading to enhanced extinction learning, improved emotion regulation, and reduced anxiety symptoms. Methods We tested this hypothesis in a randomized controlled longitudinal study design using a 2-day fear conditioning and extinction protocol. The mindfulness training group included 42 participants (28 women) and the control group included 25 participants (15 women). Results We show that mindfulness training is associated with differential engagement of the right supramarginal gyrus as well as hippocampal-cortical reorganization. We also report enhanced hippocampal connectivity to the primary sensory cortex during retrieval of extinguished stimuli following mindfulness training. Conclusions These findings suggest hippocampal-dependent changes in contextual retrieval as one plausible neural mechanism through which mindfulness-based interventions enhance fear extinction and foster stress resilience.</t>
  </si>
  <si>
    <t>693-702</t>
  </si>
  <si>
    <t>Stress and Adaptation</t>
  </si>
  <si>
    <t>C:\Users\2611646\Zotero\storage\QSRI8LIU\Sevinc et al. - 2019 - Strengthened Hippocampal Circuits Underlie Enhance.pdf; C:\Users\2611646\Zotero\storage\43QR9YSM\S0006322319314076.html</t>
  </si>
  <si>
    <t>fMRI; Hippocampus; Extinction; Mindfulness; Fear memory; Extinction retrieval</t>
  </si>
  <si>
    <t>TSIVCYEY</t>
  </si>
  <si>
    <t>Psychological Science</t>
  </si>
  <si>
    <t>0956-7976, 1467-9280</t>
  </si>
  <si>
    <t>10.1177/0956797619852027</t>
  </si>
  <si>
    <t>http://journals.sagepub.com/doi/10.1177/0956797619852027</t>
  </si>
  <si>
    <t>During a threatening encounter, people can learn to associate the aversive event with a discrete preceding cue or with the context in which the event took place, corresponding to cue-dependent and context-dependent fear conditioning, respectively. Which of these forms of fear learning prevails has critical implications for fear-related psychopathology. We tested here whether acute stress may modulate the balance of cue-dependent and contextual fear learning. Participants (N = 72) underwent a stress or control manipulation 30 min before they completed a fear-learning task in a virtual environment that allowed both cued and contextual fear learning. Results showed equally strong cue- and context-dependent fear conditioning in the control group. Stress, however, abolished contextual fear learning, which was directly correlated with the activity of the stress hormone cortisol, and made cue-dependent fear more resistant to extinction. These results are the first to show that stress favors cue-dependent over contextual fear learning.</t>
  </si>
  <si>
    <t>1123-1135</t>
  </si>
  <si>
    <t>Psychol Sci</t>
  </si>
  <si>
    <t>Fear Without Context</t>
  </si>
  <si>
    <t>C:\Users\2611646\Zotero\storage\6BZI9YJN\Simon-Kutscher et al. - 2019 - Fear Without Context Acute Stress Modulates the B.pdf</t>
  </si>
  <si>
    <t>Z2V7P8DC</t>
  </si>
  <si>
    <t>10.1111/psyp.13549</t>
  </si>
  <si>
    <t>https://onlinelibrary.wiley.com/doi/abs/10.1111/psyp.13549</t>
  </si>
  <si>
    <t>Experimental paradigms used to study reinstatement of fear in humans are characterized by procedural heterogeneity. Reinstatement protocols involve unexpected (re)presentations of the unconditioned stimulus (USs) after fear extinction training. Here, we address the number of reinstatement USs administered as a potential boundary condition that may explain divergent findings in the field. A sample of 171 participants is exposed to a fear acquisition training, immediate extinction training, and reinstatement test experiment. Three groups differing in the number of reinstatement US are employed: one (n = 57) or four (n = 55) in experimental groups and zero (n = 59) in the control group. We adopt Bayesian statistical approaches beyond classical null hypothesis significance testing (NHST) to qualify evidence for or against this potential methodological boundary condition in reinstatement-induced return of fear. Startle potentiation to the reinstatement administration context was increased for the RI–USone compared to the RI–USzero group, supporting the role of context conditioning in reinstatement. This effect was weaker in the RI–USfour group. This, however, did not transfer to responding to conditioned stimuli during the return of fear-test: no evidence for an effect of the number of reinstatement USs (zero, one, four) was observed in behavioral or physiological measures. In sum, our results speak against the number of reinstatement USs as a potential boundary condition in experimentally induced return of fear in humans. This may challenge what we think we know about the reinstatement phenomenon in humans and call for critical reconsideration of paradigms as well as mechanisms that may underlie some reinstatement effects in the literature.</t>
  </si>
  <si>
    <t>2020-05</t>
  </si>
  <si>
    <t>Experimental boundary conditions of reinstatement‐induced return of fear in humans</t>
  </si>
  <si>
    <t>C:\Users\2611646\Zotero\storage\KBHLNIU8\Sjouwerman and Lonsdorf - 2020 - Experimental boundary conditions of reinstatement‐.pdf</t>
  </si>
  <si>
    <t>6RRLRUWE</t>
  </si>
  <si>
    <t>10.1038/s41598-019-52610-x</t>
  </si>
  <si>
    <t>http://www.nature.com/articles/s41598-019-52610-x</t>
  </si>
  <si>
    <t>C:\Users\2611646\Zotero\storage\6IU74RZ8\Soranzo and Aquili - 2019 - Fear expression is suppressed by tyrosine administ.pdf</t>
  </si>
  <si>
    <t>HLW37QJD</t>
  </si>
  <si>
    <t>Cerebral Cortex</t>
  </si>
  <si>
    <t>1047-3211, 1460-2199</t>
  </si>
  <si>
    <t>10.1093/cercor/bhx353</t>
  </si>
  <si>
    <t>https://academic.oup.com/cercor/article/29/2/701/4823217</t>
  </si>
  <si>
    <t>Human functional magnetic resonance imaging (fMRI) and electroencephalography (EEG) studies, as well as animal studies, indicate that the amygdala and frontomedial brain regions are critically involved in conditioned fear and that frontomedial oscillations in the theta range (4–8 Hz) may support communication between these brain regions. However, few studies have used a multimodal approach to probe interactions among these key regions in humans. Here, our goal was to bridge the gap between prior human fMRI, EEG, and animal ﬁndings. Using simultaneous EEG–fMRI recordings 24 h after fear conditioning and extinction, conditioned stimuli presented (CS+E, CS−E) and not presented during extinction (CS+N, CS−N) were compared to identify effects speciﬁc to extinction versus fear recall. Differential (CS+ vs. CS−) electrodermal, frontomedial theta (EEG) and amygdala responses (fMRI) were reduced for extinguished versus nonextinguished stimuli. Importantly, effects on theta power covaried with effects on amygdala activation. Fear and extinction recall as indicated by theta explained 60% of the variance for the analogous effect in the right amygdala. Our ﬁndings show for the ﬁrst time the interplay of amygdala and frontomedial theta activity during fear and extinction recall in humans and provide insight into neural circuits consistently linked with top-down amygdala modulation in rodents.</t>
  </si>
  <si>
    <t>701-715</t>
  </si>
  <si>
    <t>C:\Users\2611646\Zotero\storage\NPTZYSMU\Sperl et al. - 2019 - Fear Extinction Recall Modulates Human Frontomedia.pdf</t>
  </si>
  <si>
    <t>R3QTMEEV</t>
  </si>
  <si>
    <t>Human Brain Mapping</t>
  </si>
  <si>
    <t>1097-0193</t>
  </si>
  <si>
    <t>10.1002/hbm.24846</t>
  </si>
  <si>
    <t>https://onlinelibrary.wiley.com/doi/abs/10.1002/hbm.24846</t>
  </si>
  <si>
    <t>Auditory cortex is required for discriminative fear conditioning beyond the classical amygdala microcircuit, but its precise role is unknown. It has previously been suggested that Heschl's gyrus, which includes primary auditory cortex (A1), but also other auditory areas, encodes threat predictions during presentation of conditioned stimuli (CS) consisting of monophones, or frequency sweeps. The latter resemble natural prosody and contain discriminative spectro-temporal information. Here, we use functional magnetic resonance imaging (fMRI) in humans to address CS encoding in A1 for stimuli that contain only spectral but no temporal discriminative information. Two musical chords (complex) or two monophone tones (simple) were presented in a signaled reinforcement context (reinforced CS+ and nonreinforced CS−), or in a different context without reinforcement (neutral sounds, NS1 and NS2), with an incidental sound detection task. CS/US association encoding was quantified by the increased discriminability of BOLD patterns evoked by CS+/CS−, compared to NS pairs with similar physical stimulus differences and task demands. A1 was defined on a single-participant level and based on individual anatomy. We find that in A1, discriminability of CS+/CS− was higher than for NS1/NS2. This representation of unconditioned stimulus (US) prediction was of comparable magnitude for both types of sounds. We did not observe such encoding outside A1. Different from frequency sweeps investigated previously, musical chords did not share representations of US prediction with monophone sounds. To summarize, our findings suggest decodable representation of US predictions in A1, for various types of CS, including musical chords that contain no temporal discriminative information.</t>
  </si>
  <si>
    <t>882-891</t>
  </si>
  <si>
    <t>_eprint: https://onlinelibrary.wiley.com/doi/pdf/10.1002/hbm.24846</t>
  </si>
  <si>
    <t>C:\Users\2611646\Zotero\storage\65CUIHAU\Staib et al. - 2020 - Primary auditory cortex representation of fear-con.pdf; C:\Users\2611646\Zotero\storage\DC6DG8E7\hbm.html</t>
  </si>
  <si>
    <t>associative learning; threat conditioning; discriminative fear conditioning; emotional learning; multivariate pattern analysis; spectrotemporal information; threat representation</t>
  </si>
  <si>
    <t>IJCUDZNZ</t>
  </si>
  <si>
    <t>1939-2222, 0096-3445</t>
  </si>
  <si>
    <t>10.1037/xge0000551</t>
  </si>
  <si>
    <t>http://doi.apa.org/getdoi.cfm?doi=10.1037/xge0000551</t>
  </si>
  <si>
    <t>The ability to generalize from and distinguish between aversive memories and novel experiences is critical to survival. Previous research has revealed mechanisms underlying generalization of threat-conditioned defensive responses, but little is known about generalization of episodic memory for threatening events. Here we tested if aversive learning influences generalization of episodic memory for threatening events in human adults. Subjects underwent Pavlovian threat-conditioning in which objects from one category were paired with a shock and objects from a different category were unpaired. The next day, subjects underwent a recognition memory test that included old, highly similar, and entirely novel items from the shock-paired and shockunpaired object categories. Results showed that items highly similar to those from the object category previously paired with shock were mistaken for old items more often than items from the shock-unpaired category. This finding indicates that threat learning promotes generalization of episodic memory, and is consistent with the idea that threat generalization is an active process that may be adaptive for avoiding a myriad of potential threats following an emotional experience. Enhanced generalization of aversive episodic memories may be maladaptive, however, when old threat memories are inappropriately reactivated in harmless situations, exemplified in a number of stress- and anxiety-related disorders.</t>
  </si>
  <si>
    <t>1426-1434</t>
  </si>
  <si>
    <t>C:\Users\2611646\Zotero\storage\9LVMCZKM\Starita et al. - 2019 - Threat learning promotes generalization of episodi.pdf</t>
  </si>
  <si>
    <t>PUY9CL9C</t>
  </si>
  <si>
    <t>10.1038/s41398-019-0646-8</t>
  </si>
  <si>
    <t>https://www.nature.com/articles/s41398-019-0646-8</t>
  </si>
  <si>
    <t>Previous research indicates that anxiety disorders are characterized by an overgeneralization of conditioned fear as compared with healthy participants. Therefore, fear generalization is considered a key mechanism for the development of anxiety disorders. However, systematic investigations on the variance in fear generalization are lacking. Therefore, the current study aims at identifying distinctive phenotypes of fear generalization among healthy participants. To this end, 1175 participants completed a differential fear conditioning phase followed by a generalization test. To identify patterns of fear generalization, we used a k-means clustering algorithm based on individual arousal generalization gradients. Subsequently, we examined the reliability and validity of the clusters and phenotypical differences between subgroups on the basis of psychometric data and markers of fear expression. Cluster analysis reliably revealed five clusters that systematically differed in mean responses, differentiation between conditioned threat and safety, and linearity of the generalization gradients, though mean response levels accounted for most variance. Remarkably, the patterns of mean responses were already evident during fear acquisition and corresponded most closely to psychometric measures of anxiety traits. The identified clusters reliably described subgroups of healthy individuals with distinct response characteristics in a fear generalization test. Following a dimensional view of psychopathology, these clusters likely delineate risk factors for anxiety disorders. As crucial group characteristics were already evident during fear acquisition, our results emphasize the importance of average fear responses and differentiation between conditioned threat and safety as risk factors for anxiety disorders.</t>
  </si>
  <si>
    <t>C:\Users\2611646\Zotero\storage\PWVQBTBF\Stegmann et al. - 2019 - Individual differences in human fear generalizatio.pdf; C:\Users\2611646\Zotero\storage\XYW7WSZF\s41398-019-0646-8.html</t>
  </si>
  <si>
    <t>NBV7CEKG</t>
  </si>
  <si>
    <t>Child Development</t>
  </si>
  <si>
    <t>1467-8624</t>
  </si>
  <si>
    <t>10.1111/cdev.13009</t>
  </si>
  <si>
    <t>https://srcd.onlinelibrary.wiley.com/doi/abs/10.1111/cdev.13009</t>
  </si>
  <si>
    <t>Ninety 6- and 7-year-olds (49.3% White, mostly middle class) from greater Washington, DC were randomly assigned to a subliminal priming condition (secure, happy, or neutral) to determine if attachment security priming decreases physiological, expressive, and self-reported fear reactions to threatening stimuli. Dispositional attachment security was also assessed. Secure priming and attachment security each decreased electrodermal reactivity, increased vagal augmentation, and decreased fearful facial expressions compared to control conditions. Examination of a statistical interaction between security priming and child attachment indicated that, although secure children had increased vagal augmentation and fewer fearful expressions than insecure children, the effects of priming were constant across secure and insecure children. There were no priming or attachment effects associated with children's self-reported fear.</t>
  </si>
  <si>
    <t>1254-1271</t>
  </si>
  <si>
    <t>_eprint: https://srcd.onlinelibrary.wiley.com/doi/pdf/10.1111/cdev.13009</t>
  </si>
  <si>
    <t>C:\Users\2611646\Zotero\storage\G6YL6LTA\Stupica et al. - 2019 - Attachment Security Priming Decreases Children's P.pdf; C:\Users\2611646\Zotero\storage\GQFHI79A\cdev.html</t>
  </si>
  <si>
    <t>DEJLFHUB</t>
  </si>
  <si>
    <t>Publisher: American Psychological Association</t>
  </si>
  <si>
    <t>C:\Users\2611646\Zotero\storage\VUNFHK2K\Stussi et al. - 2020 - Learning biases to angry and happy faces during Pa.pdf; C:\Users\2611646\Zotero\storage\C2NA8RQB\doiLanding.html</t>
  </si>
  <si>
    <t>VR3UV6WR</t>
  </si>
  <si>
    <t>http://biorxiv.org/lookup/doi/10.1101/2020.01.29.924720</t>
  </si>
  <si>
    <t>Learning to avoid threats often occurs through indirect experiences, for example, by observing the behavior of others. Most previous research on observational learning has used pre-recorded stimuli to induce learning. Here, we aimed to enhance the ecological validity of the learning situation by inviting two friends to serve as the ‘observer’ and ‘demonstrator’, respectively. The observer watched their friend performing a differential fear-conditioning task in real time. During the task, one conditioned stimulus (CS+) was associated with an electric shock (unconditioned stimulus, US) to the forearm of the demonstrator. Another stimulus (CS-) was always safe. Following the learning phase, the observer was presented with the CS+ and CS-, but without receiving any shocks. As an index of learning, we measured their skin conductance and fear-potentiated startle responses. While the US applied to the demonstrator robustly elicited strong skin conductance responses in the observers during the learning phase, subsequent differential skin conductance responses of the observers (to CSs presented directly) were dependent on declarative knowledge of the CS+/US contingency. Contingency-aware observers also showed elevated fear-potentiated startle responses during both CS+ and CScompared to intertrial intervals. Learning efficiency was lower than in previous studies. We conclude that observational fear learning involves two separable components: an automatic, non-specific emotional reaction to the response of the demonstrator (serving as a social US) and learning to predict stimulus contingency (CS+/US pairing). Ecological modifications proposed in the article mirror analogous rodent studies on vicarious fear conditioning.</t>
  </si>
  <si>
    <t>DOI: 10.1101/2020.01.29.924720</t>
  </si>
  <si>
    <t>C:\Users\2611646\Zotero\storage\4XF4CNPL\Szczepanik et al. - 2020 - Observed but Never Experienced – Vicarious Learnin.pdf</t>
  </si>
  <si>
    <t>YKCR5HGU</t>
  </si>
  <si>
    <t>10.1038/s41598-020-58412-w</t>
  </si>
  <si>
    <t>http://www.nature.com/articles/s41598-020-58412-w</t>
  </si>
  <si>
    <t>2020-12</t>
  </si>
  <si>
    <t>C:\Users\2611646\Zotero\storage\Y2A6GJEI\Szeska et al. - 2020 - Promoting long-term inhibition of human fear respo.pdf</t>
  </si>
  <si>
    <t>TNLA3MBW</t>
  </si>
  <si>
    <t>Social Cognitive and Affective Neuroscience</t>
  </si>
  <si>
    <t>1749-5024</t>
  </si>
  <si>
    <t>10.1093/scan/nsz046</t>
  </si>
  <si>
    <t>https://academic.oup.com/scan/article/14/7/769/5532401</t>
  </si>
  <si>
    <t>Previous research has linked sensation seeking with a heightened risk for drug abuse and other risk-taking behavior. As appetitive conditioning presents a model for the etiology and maintenance of addictive behavior, investigating sensation seeking in a classical conditioning paradigm might elucidate possible pathways toward addiction within this model. Furthermore, the theoretical concept underlying sensation seeking proposes a negative relationship between reward processing and sensation seeking in only moderately arousing situations, which has been neglected by previous research. This study aimed to investigate this inverse relationship in moderately stimulating situations entailing reward processing using functional magnetic resonance imaging. Subjects (N = 38) participated in a classical conditioning paradigm in which a neutral stimulus (CS+) was repeatedly paired with a monetary reward, while another neutral stimulus (CS−) was not. Imaging results revealed a negative relationship between sensation seeking and neural responses in the insula, amygdala and nucleus accumbens during the early phase and in the dorsal anterior cingulate cortex during the late phase of conditioning. These findings suggest reduced reward learning and consequently diminished processing of outcome expectancy in appetitive conditioning in subjects with high sensation seeking scores. The results are discussed with respect to clinical implications.</t>
  </si>
  <si>
    <t>769-775</t>
  </si>
  <si>
    <t>C:\Users\2611646\Zotero\storage\WYCCTPY4\Tapia León et al. - 2019 - Relationship of sensation seeking with the neural .pdf</t>
  </si>
  <si>
    <t>BLDEEATP</t>
  </si>
  <si>
    <t>Molecular Psychiatry</t>
  </si>
  <si>
    <t>1476-5578</t>
  </si>
  <si>
    <t>10.1038/s41380-019-0520-3</t>
  </si>
  <si>
    <t>https://www.nature.com/articles/s41380-019-0520-3</t>
  </si>
  <si>
    <t>In studies of anxiety and other affective disorders, objectively measured physiological responses have commonly been used as a proxy for measuring subjective experiences associated with pathology. However, this commonly adopted “biosignal” approach has recently been called into question on the grounds that subjective experiences and objective physiological responses may dissociate. We performed machine-learning-based analyses on functional magnetic resonance imaging (fMRI) data to assess this issue in the case of fear. Although subjective fear and objective physiological responses were correlated in general, the respective whole-brain multivoxel decoders for the two measures were different. Some key brain regions such as the amygdala and insula appear to be primarily involved in the prediction of physiological reactivity, whereas some regions previously associated with metacognition and conscious perception, including some areas in the prefrontal cortex, appear to be primarily predictive of the subjective experience of fear. The present findings are in support of the recent call for caution in assuming a one-to-one mapping between subjective sufferings and their putative biosignals, despite the clear advantages in the latter’s being objectively and continuously measurable in physiological terms.</t>
  </si>
  <si>
    <t>Publisher: Nature Publishing Group</t>
  </si>
  <si>
    <t>C:\Users\2611646\Zotero\storage\UK5VFAVH\41380_2019_520_MOESM1_ESM.pdf; C:\Users\2611646\Zotero\storage\IEQYWX3V\Taschereau-Dumouchel et al. - 2019 - Multivoxel pattern analysis reveals dissociations .pdf; C:\Users\2611646\Zotero\storage\BBR2HNXG\s41380-019-0520-3.html</t>
  </si>
  <si>
    <t>RR7LA9WC</t>
  </si>
  <si>
    <t>Frontiers in Neuroscience</t>
  </si>
  <si>
    <t>1662-453X</t>
  </si>
  <si>
    <t>10.3389/fnins.2020.00255</t>
  </si>
  <si>
    <t>https://www.frontiersin.org/articles/10.3389/fnins.2020.00255/full</t>
  </si>
  <si>
    <t>Olfaction is an evolutionary ancient sense, but it remains unclear to what extent it can influence routine human behavior. We examined whether a threat-relevant predator odor (2-methyl-2-thiazoline) would contextually enhance the formation of human fear memory associations. Participants who learned to associate visual stimuli with electric shock in this predator odor context later showed stronger fear responses to the visual stimuli than participants who learned in an aversiveness-matched control odor context. This effect generalized to testing in another odor context, even after extinction training. Results of a separate experiment indicate that a possible biological mechanism for this effect may be increased salivary cortisol levels in a predator odor context. These results suggest that innate olfactory processes can play an important role in human fear learning. Modulatory influences of odor contexts may partly explain the sometimes maladaptive persistence of human fear memory; e.g. in post-traumatic stress disorders.</t>
  </si>
  <si>
    <t>Front. Neurosci.</t>
  </si>
  <si>
    <t>Frontiers</t>
  </si>
  <si>
    <t>Publisher: Frontiers</t>
  </si>
  <si>
    <t>C:\Users\2611646\Zotero\storage\3RHED2UW\Taylor et al. - 2020 - An Evolutionarily Threat-Relevant Odor Strengthens.pdf</t>
  </si>
  <si>
    <t>Contextual Memory Modulation; fear memory; Human olfaction; innate fear; Predator odor</t>
  </si>
  <si>
    <t>U9PMLTED</t>
  </si>
  <si>
    <t>Medicina-Lithuania</t>
  </si>
  <si>
    <t>1010-660X</t>
  </si>
  <si>
    <t>10.3390/medicina55020037</t>
  </si>
  <si>
    <t>Background and objectives: Smartphones are playing a pivotal role in everyday life, due to the opportunity they grant in terms of simplifying communication, entertainment, education and many other daily activities. Against such positive characteristics, smartphone interaction can result, in particular cases, in dangerous smartphone addiction patterns, possibly leading to several long-term detrimental psychophysiological conditions. Therefore, this pilot aims at assessing the feasibility of using an innovative approach, based on unobtrusive wearable sensors, used for the first time in this specific topic, and psychological questionnaires, to investigate the links between stress and emotions in a group of young, nonaddicted individuals performing smartphone interaction. Materials and methods: 17 volunteers were enrolled for the present study. The study protocol was divided into three phases, with an initial resting state (baseline) of three minutes, a smartphone interaction session (task) of the same length, and a final resting state (recovery), lasting three minutes. In the overall procedure, electrocardiogram (ECG) and galvanic skin response (GSR) measurements, both monitored by wearable sensors, were acquired in order to assess the functioning of the autonomic nervous system (ANS). Results: A significant decrease was seen in pNN50 during the smartphone interaction with respect to the baseline (Z = -2.675, p = 0.007), whereas the Low-to-High Frequency (LF/HF) ratio at task was somewhat correlated with phubbing behaviors (r = 0.655, p = 0.029), assessed through dedicated questionnaires. Conclusions: Taken together with the slight changes in GSR data, such results suggest the feasibility of this approach to characterize the ANS activation during smartphone interaction among young individuals. Further studies should enlarge the study population and involve smartphone-addicted subjects in order to increase the scientific and clinical relevance of such findings.</t>
  </si>
  <si>
    <t>2019-02</t>
  </si>
  <si>
    <t>UNSP 37</t>
  </si>
  <si>
    <t>Med. Lith.</t>
  </si>
  <si>
    <t>An Innovative, Unobtrusive Approach to Investigate Smartphone Interaction in Nonaddicted Subjects Based on Wearable Sensors</t>
  </si>
  <si>
    <t>Place: Basel Publisher: Mdpi WOS:000460170700015</t>
  </si>
  <si>
    <t>C:\Users\2611646\Zotero\storage\KPPUI6LU\Tonacci et al. - 2019 - An Innovative, Unobtrusive Approach to Investigate.pdf</t>
  </si>
  <si>
    <t>addiction; anxiety; stress; depression; fear; heart-rate-variability; internet addiction; quality of life; satisfaction; smartphone addiction; social   anxiety; technologies; use severity</t>
  </si>
  <si>
    <t>VMEKG5XS</t>
  </si>
  <si>
    <t>Cognition and Emotion</t>
  </si>
  <si>
    <t>0269-9931, 1464-0600</t>
  </si>
  <si>
    <t>10.1080/02699931.2019.1664415</t>
  </si>
  <si>
    <t>https://www.tandfonline.com/doi/full/10.1080/02699931.2019.1664415</t>
  </si>
  <si>
    <t>Previous research has proposed the exploratory hypotheses that hostility could diﬀer from anger in the sense that it involves higher possibility for inﬂicting physical harm while anger could involve higher frustration and stress compared to hostility. Based on these hypotheses we tested whether there are expressive diﬀerences and discrete emotional responses between angry and hostile faces. We used participant assessment to preselect faces. We found that using action unit analysis, faces labelled as angry and hostile revealed diﬀerences in expressive characteristics and that hostile faces were – as predicted – rated by the participants higher for the intent to inﬂict physical harm. Subsequently, we presented these faces, as well as fearful, sad and neutral faces, overtly and using masking and measured skinconductance, heart-rate and facial-emotional responses. We found that in both conditions faces expressing hostility led to higher physiological arousal. Detection of a face was a necessary condition for physiological responses to angry and hostile expressions when faces were presented using masking. We found that during overt presentations, hostility elicited fearful facial-emotional responses while anger elicited mirroring responses. Our ﬁndings suggest that hostility is a fear-eliciting emotion related to anger with distinguishable expressive characteristics.</t>
  </si>
  <si>
    <t>581-595</t>
  </si>
  <si>
    <t>Anger and hostility</t>
  </si>
  <si>
    <t>C:\Users\2611646\Zotero\storage\IAMYM2KV\Tsikandilakis et al. - 2020 - Anger and hostility are they different An analyt.pdf</t>
  </si>
  <si>
    <t>HCZP5483</t>
  </si>
  <si>
    <t>0278-5846</t>
  </si>
  <si>
    <t>10.1016/j.pnpbp.2018.10.014</t>
  </si>
  <si>
    <t>http://www.sciencedirect.com/science/article/pii/S0278584618306717</t>
  </si>
  <si>
    <t>Inhibition of fear involves learning and then appropriately responding to safety signals, and has been shown to be impaired in PTSD patients. Response inhibition refers to cognitive control and likely uses the same prefrontal cortex circuits as fear inhibition, and has also been implicated in PTSD. Impaired inhibition can serve as an intermediate phenotype for PTSD and can be measured with neuroimaging and psychophysiological tools. We first review the neurobiological mechanisms of fear and response inhibition. Next, we summarize the functional magnetic resonance imaging (fMRI) and psychophysiological studies using fear and response inhibition paradigms in PTSD patients. Finally, we evaluate the theranostic role of impaired inhibition in PTSD risk and treatment response.</t>
  </si>
  <si>
    <t>435-445</t>
  </si>
  <si>
    <t>C:\Users\2611646\Zotero\storage\WVABJLH9\van Rooij and Jovanovic - 2019 - Impaired inhibition as an intermediate phenotype f.pdf; C:\Users\2611646\Zotero\storage\ZL2ZNAR3\S0278584618306717.html</t>
  </si>
  <si>
    <t>QRHDASKQ</t>
  </si>
  <si>
    <t>10.31234/osf.io/z5vbn</t>
  </si>
  <si>
    <t>C:\Users\2611646\Zotero\storage\W5NKE7TE\Wake et al. - 2020 - The impact of intolerance of uncertainty and cogni.pdf; C:\Users\2611646\Zotero\storage\5RFZQAXL\z5vbn.html</t>
  </si>
  <si>
    <t>EZXPYL4A</t>
  </si>
  <si>
    <t>10.1016/j.neubiorev.2019.10.005</t>
  </si>
  <si>
    <t>http://www.sciencedirect.com/science/article/pii/S0149763419303021</t>
  </si>
  <si>
    <t>Research implicates callous-unemotional (CU) traits (i.e., lack of empathy, prosociality, and guilt, and reduced sensitivity to others’ emotions) in the development of severe and persistent antisocial behavior. To improve etiological models of antisocial behavior and develop more effective treatments, we need a better understanding of the origins of CU traits. In this review, we discuss the role of two psychobiological and mechanistic precursors to CU traits: low affiliative reward (i.e., deficits in seeking out or getting pleasure from social bonding and closeness with others) and low threat sensitivity (i.e., fearlessness to social and non-social threat). We outline the Sensitivity to Threat and Affiliative Reward (STAR) model and review studies that have examined the development of affiliative reward and threat sensitivity across animal, neuroimaging, genetic, and behavioral perspectives. We next evaluate evidence for the STAR model, specifically the claim that CU traits result from deficits in both affiliative reward and threat sensitivity. We end with constructive suggestions for future research to test the hypotheses generated by the STAR model.</t>
  </si>
  <si>
    <t>656-671</t>
  </si>
  <si>
    <t>C:\Users\2611646\Zotero\storage\IELXRI57\Waller and Wagner - 2019 - The Sensitivity to Threat and Affiliative Reward (.pdf; C:\Users\2611646\Zotero\storage\M8DS9LR2\S0149763419303021.html</t>
  </si>
  <si>
    <t>Fear; Personality; Parenting; Affiliation; Antisocial behavior; Callous-unemotional</t>
  </si>
  <si>
    <t>SJ8HB65D</t>
  </si>
  <si>
    <t>Brain</t>
  </si>
  <si>
    <t>0006-8950</t>
  </si>
  <si>
    <t>10.1093/brain/awz089</t>
  </si>
  <si>
    <t>https://academic.oup.com/brain/article/142/6/1783/5477778</t>
  </si>
  <si>
    <t>Sleep supports changes in the neuronal representation of emotional experiences to make those experiences less distressing when subsequently recalled. Wassing et</t>
  </si>
  <si>
    <t>1783-1796</t>
  </si>
  <si>
    <t>Haunted by the past</t>
  </si>
  <si>
    <t>academic.oup.com</t>
  </si>
  <si>
    <t>Publisher: Oxford Academic</t>
  </si>
  <si>
    <t>C:\Users\2611646\Zotero\storage\BC3NPKJF\Wassing et al. - 2019 - Haunted by the past old emotions remain salient i.pdf; C:\Users\2611646\Zotero\storage\GUXYXXIR\5477778.html</t>
  </si>
  <si>
    <t>4B2EXVL7</t>
  </si>
  <si>
    <t>10.1038/s41598-020-57934-7</t>
  </si>
  <si>
    <t>https://www.nature.com/articles/s41598-020-57934-7</t>
  </si>
  <si>
    <t>Instructions given prior to extinction training facilitate the extinction of conditioned skin conductance (SCRs) and fear-potentiated startle responses (FPSs) and serve as laboratory models for cognitive interventions implemented in exposure-based treatments of pathological anxiety. Here, we investigated how instructions given prior to extinction training, with or without the additional removal of the electrode used to deliver the unconditioned stimulus (US), affect the return of fear assessed 24 hours later. We replicated previous instruction effects on extinction and added that the additional removal of the US electrode slightly enhanced facilitating effects on the extinction of conditioned FPSs. In contrast, extinction instructions hardly affected the return of conditioned fear responses. These findings suggest that instruction effects observed during extinction training do not extent to tests of return of fear 24 hours later which serve as laboratory models of relapse and improvement stability of exposure-based treatments.</t>
  </si>
  <si>
    <t>C:\Users\2611646\Zotero\storage\RD5VV79V\Wendt et al. - 2020 - Effects of verbal instructions and physical threat.pdf; C:\Users\2611646\Zotero\storage\ZLBDAMHM\s41598-020-57934-7.html</t>
  </si>
  <si>
    <t>B6QIN22P</t>
  </si>
  <si>
    <t>10.1016/j.brat.2020.103577</t>
  </si>
  <si>
    <t>http://www.sciencedirect.com/science/article/pii/S0005796720300280</t>
  </si>
  <si>
    <t>Clinically significant fears and phobias can be acquired vicariously. Witnessing another person's defensive reactions to potentially dangerous objects and situations can instill conditioned threat responses in the observer. The present study investigated individual differences in this social learning process. Specifically, we hypothesized that dispositional empathy modulates vicarious threat conditioning. We examined university students' (N = 150) conditioned threat responding after they observed strangers undergo Pavlovian threat conditioning. There was evidence of a substantial conditioned defensive response (Cohen's d = 0.66), as indexed by elevated electrodermal activity during participants' direct exposure to the vicariously conditioned stimuli. Contrary to expectations, indices of dispositional empathy were weakly related to the size of conditioned responses (median r = .04). Our results confirm that vicarious threat learning can be evaluated experimentally, but they do not support the hypothesis that empathy amplifies this process. The preregistration, stimulus materials, data, and analysis code for this study are available at https://osf.io/h6hm2.</t>
  </si>
  <si>
    <t>C:\Users\2611646\Zotero\storage\72842KLM\S0005796720300280.html; C:\Users\2611646\Zotero\storage\ZUNZX48D\Vicarious Threat Learning BRAT Revised Manuscript v2 - preprint update.pdf; C:\Users\2611646\Zotero\storage\QKMHQFG3\Williams and Conway - 2020 - Empathy does not amplify vicarious threat learning.pdf</t>
  </si>
  <si>
    <t>Fear; Classical conditioning; Skin conductance response; Threat; Empathy; Vicarious conditioning</t>
  </si>
  <si>
    <t>LY9EVL9U</t>
  </si>
  <si>
    <t>https://osf.io/n67h2</t>
  </si>
  <si>
    <t>Safety behaviour in anxiety disorders is often maladaptive given it prevents patients to disconfirm unrealistic threat beliefs (protection from extinction). These behaviours range from mild to excessive, however, are commonly examined as binary responses. The current study aimed to validate a dimensional measure of safety behaviour. After acquiring differential conditioned fear to a warning cue (CS+) and a safety cue (CS-), participants acquired dimensional safety behaviour that had a negative linear relationship with the admission of an aversive outcome (0-100% omission). Next, a Reward group received a fixed (Experiment 1) or an individually calibrated monetary incentive (Experiment 2) for nonavoidance while a Control group received no incentive. Overall, the paradigm replicated well-established effects. Intensity of safety behaviour strongly aligned with threat expectancy. The Reward group showed less frequent safety behaviour which initiated extinction learning to CS+. Surprisingly, no group differences in protection from extinction were observed. Post-hoc analyses revealed that overall group differences were biased by some high avoiders in the Reward group who constantly engaged in safety behaviour. Novel findings revealed that despite similar conditioned fear to CS-, the Control group showed stronger safety behaviour to it. This suggests that other processes besides fear are involved in low-cost avoidance.</t>
  </si>
  <si>
    <t>A dimensional measure of safety behavior</t>
  </si>
  <si>
    <t>DOI: 10.31234/osf.io/n67h2</t>
  </si>
  <si>
    <t>C:\Users\2611646\Zotero\storage\UMXIWCJG\Wong and Pittig - 2020 - A dimensional measure of safety behavior Validati.pdf</t>
  </si>
  <si>
    <t>MCMRXKVL</t>
  </si>
  <si>
    <t>10.1016/j.brat.2020.103606</t>
  </si>
  <si>
    <t>http://www.sciencedirect.com/science/article/pii/S0005796720300577</t>
  </si>
  <si>
    <t>Fear generalization refers to the spread of acquired fear to novel stimuli that resemble the original fear-related stimulus. Preliminary evidence suggests that excessive fear generalization is a pathogenic feature of anxiety disorders, however, it remains unclear how fear generalization affects pathological avoidance. The current study thus aimed to examine the link between categorical fear generalization and costly avoidance. By combining a fear acquisition training phase and an avoidance test, the current findings showed that acquired fear spreads to novel stimuli that belonged to the same category of the original fear-related stimuli, but not to those that belonged to the fear-irrelevant categories. Importantly, participants avoided these fear-related novel stimuli despite costs. The current findings indicate that categorical fear generalization triggers costly avoidance. In terms of clinical implication, a decrease in costly avoidance aligned with a decrease in US expectancies. This emphasizes that behavioral approach may initiate extinction learning.</t>
  </si>
  <si>
    <t>C:\Users\2611646\Zotero\storage\Q58ACWYQ\1-s2.0-S0005796720300577-mmc1.docx; C:\Users\2611646\Zotero\storage\5GQ8YQM6\Wong and Pittig - 2020 - Costly avoidance triggered by categorical fear gen.pdf; C:\Users\2611646\Zotero\storage\4WSCQ7L6\S0005796720300577.html</t>
  </si>
  <si>
    <t>Fear conditioning; Avoidance; Fear generalization; Approach-avoidance conflict; Categorical generalization; Cost</t>
  </si>
  <si>
    <t>ZTD45DJF</t>
  </si>
  <si>
    <t>10.1016/j.jbtep.2018.09.001</t>
  </si>
  <si>
    <t>https://linkinghub.elsevier.com/retrieve/pii/S0005791618301198</t>
  </si>
  <si>
    <t>Background and objectives: Excessive avoidance of potential threat is a hallmark of anxiety and is thought to maintain fear by preserving the perceived high-threat value of avoided situations. Previous research has shown that the availability of avoidance maintains low-level threat. Here, we investigated whether an opportunity to engage in avoidance in the presence of a low-threat value safety cue would maintain its perceived threat value when avoidance was unavailable. Methods: In a threat conditioning procedure, one conditional danger stimulus (CS+; A+) was followed by an aversive unconditioned stimulus (US; electric shock), and two safety stimuli (CS-; B- and C-) were never followed by the US. Next, clicking a button present during A+ avoided the scheduled US. Avoidance was then made available during C- for participants in the Experimental group but not in the Control group. In the test, all stimuli were presented without the opportunity to avoid. Threat expectancy, eyeblink startle electromyography (EMG), and skin conductance responses (SCRs) were measured. Results: Findings showed an increase in threat expectancy for only C- in the Experimental group during the test phase following avoidance learning to similar levels as during threat conditioning. Compared to the Control group, threat expectancy for both B- and C- remained higher in Experimental group. SCR and startle EMG data did not corroborate these findings. Limitations: Further research is needed to test the commonly held clinical assumption that avoidance can increase threat value. Conclusions: Low-cost avoidance maintains low-threat value of safety cues.</t>
  </si>
  <si>
    <t>57-64</t>
  </si>
  <si>
    <t>Living in fear</t>
  </si>
  <si>
    <t>C:\Users\2611646\Zotero\storage\URJUBZRM\Xia et al. - 2019 - Living in fear Low-cost avoidance maintains low-l.pdf</t>
  </si>
  <si>
    <t>5M3IVTC6</t>
  </si>
  <si>
    <t>Learning &amp; Memory</t>
  </si>
  <si>
    <t>167–175</t>
  </si>
  <si>
    <t>Publisher: Cold Spring Harbor Lab</t>
  </si>
  <si>
    <t>C:\Users\2611646\Zotero\storage\2T78JNH3\Xia et al. - 2019 - Pavlovian-to-instrumental transfer after human thr.pdf; C:\Users\2611646\Zotero\storage\6APWF8VC\167.html</t>
  </si>
  <si>
    <t>A2LYDVHJ</t>
  </si>
  <si>
    <t>Frontiers in human neuroscience</t>
  </si>
  <si>
    <t>C:\Users\2611646\Zotero\storage\GITQJAXG\Yetton et al. - 2019 - Human memories can be linked by temporal proximity.pdf; C:\Users\2611646\Zotero\storage\3AZZ4JZ6\full.html</t>
  </si>
  <si>
    <t>UUQAMXBY</t>
  </si>
  <si>
    <t>10.1016/j.nlm.2019.107132</t>
  </si>
  <si>
    <t>http://www.sciencedirect.com/science/article/pii/S1074742719301996</t>
  </si>
  <si>
    <t>Experience-dependent neuronal plasticity is a fundamental substrate of learning and memory. Intrinsic excitability is a form of neuronal plasticity that can be altered by learning and indicates the pattern of neuronal responding to external stimuli (e.g. a learning or synaptic event). Associative fear conditioning is one form of learning that alters intrinsic excitability, reflecting an experience-dependent change in neuronal function. After fear conditioning, intrinsic excitability changes are evident in brain regions that are a critical part of the fear circuit, including the amygdala, hippocampus, retrosplenial cortex, and prefrontal cortex. Some of these changes are transient and/or reversed by extinction as well as learning-specific (i.e. they are not observed in neurons from control animals). This review will explore how intrinsic neuronal excitability changes within brain structures that are critical for fear learning, and it will also discuss evidence promoting intrinsic excitability as a vital mechanism of associative fear memories. This work has raised interesting questions regarding the role of fear learning in changes of intrinsic excitability within specific subpopulations of neurons, including those that express immediate early genes and thus demonstrate experience-dependent activity, as well as in neurons classified as having a specific firing type (e.g. burst-spiking vs. regular-spiking). These findings have interesting implications for how intrinsic excitability can serve as a neural substrate of learning and memory, and suggest that intrinsic plasticity within specific subpopulations of neurons may promote consolidation of the memory trace in a flexible and efficient manner.</t>
  </si>
  <si>
    <t>C:\Users\2611646\Zotero\storage\NBKIXAES\Yousuf et al. - 2020 - Modulation of intrinsic excitability as a function.pdf; C:\Users\2611646\Zotero\storage\X7FEMMF9\S1074742719301996.html</t>
  </si>
  <si>
    <t>Extinction; Learning; Memory; Fear memories; Intrinsic plasticity; Memory modulation</t>
  </si>
  <si>
    <t>BUSQ5DVJ</t>
  </si>
  <si>
    <t>10.1038/s41598-019-48722-z</t>
  </si>
  <si>
    <t>Height-induced postural threat influences standing balance control. However, it is unknown if minimizing individuals' emotional response to threat moderates this relationship. This study repeatedly exposed individuals to height-induced postural threat to determine if reducing the emotional response to threat influences standing balance control. Sixty-eight young adults completed a series of standing trials at LOW (0.8 m above ground, away from edge) and HIGH (3.2 m above ground, at edge) postural threat conditions. Emotional state was assessed using self-report and electrodermal measures. Standing balance was assessed through analysis of centre of pressure (COP) movement and lower leg electromyographic activity. Individuals' emotional response to threat was attenuated following repeated threat exposure. However, threat-induced changes in standing balance were largely preserved. When initially threatened, individuals leaned backward and demonstrated smaller amplitude and higher frequency of COP adjustments; these balance outcomes did not change following repeated threat exposure. Only high frequency COP oscillations (&gt;1.8 Hz) and ankle muscle co-contraction showed any adaptation; regression analyses showed that these behavioural adaptations were accounted for by a combination of emotional and cognitive state changes. This suggests that some threat-induced standing balance changes are more closely linked with the emotional response to threat than others, and are therefore amendable to intervention.</t>
  </si>
  <si>
    <t>Place: London Publisher: Nature Publishing Group WOS:000482886700003</t>
  </si>
  <si>
    <t>C:\Users\2611646\Zotero\storage\KG36972X\Zaback et al. - 2019 - Adaptation of emotional state and standing balance.pdf</t>
  </si>
  <si>
    <t>anxiety; fear; attention; model; return; reflexes; ability; age; falls; tremor</t>
  </si>
  <si>
    <t>5VZSCGYP</t>
  </si>
  <si>
    <t>10.1111/psyp.13494</t>
  </si>
  <si>
    <t>https://onlinelibrary.wiley.com/doi/abs/10.1111/psyp.13494</t>
  </si>
  <si>
    <t>Activity of the electrodermal response system is customarily expressed in relation to physical stimulus properties and not to perceived features. In situations where the delivery of physically identical stimuli can be challenging, such as in interoception research, this variability might pose a challenge for contemporary SCR analyses. Therefore, we investigated the extent to which activity in the electrodermal response system triggered by the delivery of interoceptive stimuli is better predicted by perceived intensity rather than physical input. For this purpose, we reanalyzed data from the baseline phase of a previous study (n = 60) in which skin conductance responses (SCRs) to innocuous esophageal stimulations of high and low intensities were recorded in addition to categorizations based on their perceived intensity (high or low). Using both peak scoring and model inversion methods, we found that the inclusion of stimulus perception as a predictor of the magnitude of the SCR increased model fit. These findings suggest that the inclusion of perception is a promising avenue to better model variability in psychophysiological responses to interoceptive stimuli.</t>
  </si>
  <si>
    <t>e13494</t>
  </si>
  <si>
    <t>_eprint: https://onlinelibrary.wiley.com/doi/pdf/10.1111/psyp.13494</t>
  </si>
  <si>
    <t>C:\Users\2611646\Zotero\storage\5SI77FQF\Zaman et al. - 2020 - The use of stimulus perception to account for vari.pdf; C:\Users\2611646\Zotero\storage\P5USQUWS\psyp.html</t>
  </si>
  <si>
    <t>skin conductance response; perception; categorization; physical intensity</t>
  </si>
  <si>
    <t>XIYKXQAI</t>
  </si>
  <si>
    <t>10.1016/j.biopsych.2019.07.007</t>
  </si>
  <si>
    <t>BACKGROUND: Deficient extinction learning and threat adaptation in the ventromedial prefrontal cortex (vmPFC)-amygdala circuitry strongly impede the efficacy of exposure-based interventions in anxiety disorders. Recent animal models suggest a regulatory role of the renin-angiotensin system in both these processes. Against this background, the present randomized placebo-controlled pharmacologic functional magnetic resonance imaging experiment aimed at determining the extinction enhancing potential of the angiotensin II type 1 receptor antagonist losartan (LT) in humans. METHODS: Seventy healthy male subjects underwent Pavlovian threat conditioning and received single-dose LT (50 mg) or placebo administration before extinction. Psychophysiological threat reactivity (skin conductance response) and neural activity during extinction served as primary outcomes. Psychophysiological interaction, voxelwise mediation, and novel multivariate pattern classification analyses were used to determine the underlying neural mechanisms. RESULTS: LT significantly accelerated the decline of the psychophysiological threat response during within-session extinction learning. On the neural level, the acceleration was accompanied and critically mediated by threat-specific enhancement of vmPFC activation. Furthermore, LT enhanced vmPFC-basolateral amygdala coupling and attenuated the neural threat expression, particularly in the vmPFC, during early extinction. CONCLUSIONS: Overall the results indicate that LT facilitates within-session threat memory extinction by augmenting threat-specific encoding in the vmPFC and its regulatory control over the amygdala. The findings document a pivotal role of angiotensin regulation of extinction learning in humans and suggest that adjunct LT administration has the potential to facilitate the efficacy of exposure-based interventions in anxiety disorders.</t>
  </si>
  <si>
    <t>910-920</t>
  </si>
  <si>
    <t>Biol. Psychiatry</t>
  </si>
  <si>
    <t>Place: New York Publisher: Elsevier Science Inc WOS:000496956100008</t>
  </si>
  <si>
    <t>C:\Users\2611646\Zotero\storage\7ZBVZSH3\1-s2.0-S0006322319315409-mmc1.pdf; C:\Users\2611646\Zotero\storage\SLFTPF3Q\1-s2.0-S0006322319315409-mmc2.xlsx; C:\Users\2611646\Zotero\storage\LR4YHAF3\Zhou et al. - 2019 - Human Extinction Learning Is Accelerated by an Ang.pdf</t>
  </si>
  <si>
    <t>fMRI; anxiety; Extinction; vmPFC; Anxiety disorders; fear extinction; pharmacokinetics; posttraumatic-stress-disorder; conditioned fear; Angiotensin; converting   enzyme-inhibitors; Functional magnetic   resonance imaging; ii receptor antagonist; infralimbic   cortex; losartan; Losartan; subcortical pathways; Ventromedial prefrontal cortex</t>
  </si>
  <si>
    <t>KIGRXZZA</t>
  </si>
  <si>
    <t>1549-5485</t>
  </si>
  <si>
    <t>10.1101/lm.050211.119</t>
  </si>
  <si>
    <t>http://learnmem.cshlp.org/lookup/doi/10.1101/lm.050211.119</t>
  </si>
  <si>
    <t>164-172</t>
  </si>
  <si>
    <t>Learn. Mem.</t>
  </si>
  <si>
    <t>C:\Users\2611646\Zotero\storage\AIZLKW65\Zimmermann and Bach - 2020 - Impact of a reminderextinction procedure on threa.pdf</t>
  </si>
  <si>
    <t>3 to 7</t>
  </si>
  <si>
    <t>.5 to 4.8</t>
  </si>
  <si>
    <t>18 to 22</t>
  </si>
  <si>
    <t>non-responding (13), negative discrim. (3)</t>
  </si>
  <si>
    <t>.5 to 6.5</t>
  </si>
  <si>
    <t>technical failure or low data quality</t>
  </si>
  <si>
    <t>Butterworth 1st order</t>
  </si>
  <si>
    <t>glm</t>
  </si>
  <si>
    <t>bach improved algorithm</t>
  </si>
  <si>
    <t>method citation</t>
  </si>
  <si>
    <t>Blackman FIR</t>
  </si>
  <si>
    <t>16 to 20</t>
  </si>
  <si>
    <t>multiple 1-13s</t>
  </si>
  <si>
    <t>"normalized"</t>
  </si>
  <si>
    <t>3.5 to 12</t>
  </si>
  <si>
    <r>
      <t>1</t>
    </r>
    <r>
      <rPr>
        <sz val="11"/>
        <color theme="1"/>
        <rFont val="Calibri"/>
        <family val="2"/>
      </rPr>
      <t>°</t>
    </r>
    <r>
      <rPr>
        <sz val="11"/>
        <color theme="1"/>
        <rFont val="Calibri"/>
        <family val="2"/>
        <scheme val="minor"/>
      </rPr>
      <t xml:space="preserve"> measure</t>
    </r>
  </si>
  <si>
    <t>appetitive</t>
  </si>
  <si>
    <t>fear</t>
  </si>
  <si>
    <t>log(rm/maxRM)</t>
  </si>
  <si>
    <t>.9 to 4.5</t>
  </si>
  <si>
    <t>insufficient data quality</t>
  </si>
  <si>
    <t>visual</t>
  </si>
  <si>
    <t>6 to 10</t>
  </si>
  <si>
    <t>t-score</t>
  </si>
  <si>
    <t>CS(onset)-US interval</t>
  </si>
  <si>
    <t>10 to 15</t>
  </si>
  <si>
    <t>pre-exp baseline?</t>
  </si>
  <si>
    <t>3m</t>
  </si>
  <si>
    <t>lost eletrodes</t>
  </si>
  <si>
    <t>10 to 12</t>
  </si>
  <si>
    <t>1 to 3</t>
  </si>
  <si>
    <t>&gt;50% CS artefact</t>
  </si>
  <si>
    <t>SCR &gt;Q3 + 3xIQR</t>
  </si>
  <si>
    <t>unclear</t>
  </si>
  <si>
    <t>0 to 8</t>
  </si>
  <si>
    <t>psm</t>
  </si>
  <si>
    <t>min</t>
  </si>
  <si>
    <t>.9 to 4</t>
  </si>
  <si>
    <t>.5 to 4</t>
  </si>
  <si>
    <t>log(data+1)/maxRM</t>
  </si>
  <si>
    <t>NS</t>
  </si>
  <si>
    <t>no</t>
  </si>
  <si>
    <t>SCR not detectable</t>
  </si>
  <si>
    <t>sqrt(RM/maxRM)</t>
  </si>
  <si>
    <t>NA</t>
  </si>
  <si>
    <t>6 to 26</t>
  </si>
  <si>
    <t>NA=no SCR metric</t>
  </si>
  <si>
    <t>NS=SCR metric but NS</t>
  </si>
  <si>
    <t>4.5 to 5.5</t>
  </si>
  <si>
    <t>Sample spec</t>
  </si>
  <si>
    <t>"forward CS"</t>
  </si>
  <si>
    <t>Experiment 1</t>
  </si>
  <si>
    <t>sqrt(RMs)</t>
  </si>
  <si>
    <t>1 to 6</t>
  </si>
  <si>
    <t>lack of measureable EDA (2), discrim (2)</t>
  </si>
  <si>
    <t>12 to 14</t>
  </si>
  <si>
    <t>other?</t>
  </si>
  <si>
    <t>0.5 s bin average</t>
  </si>
  <si>
    <t>2 to 7</t>
  </si>
  <si>
    <t>log(RM+1)</t>
  </si>
  <si>
    <t>technical difficulties during recording</t>
  </si>
  <si>
    <t>1.5 to 3.5</t>
  </si>
  <si>
    <t>US</t>
  </si>
  <si>
    <t>acoustic</t>
  </si>
  <si>
    <t>Note that some studies have multiple USs; the listed US corresponds to the more CS-proximal US</t>
  </si>
  <si>
    <t>4 to 9</t>
  </si>
  <si>
    <t>shock</t>
  </si>
  <si>
    <t>Blackman, 0.1 s bin averaging</t>
  </si>
  <si>
    <t>40, 10</t>
  </si>
  <si>
    <t>50 , 1</t>
  </si>
  <si>
    <t>CS</t>
  </si>
  <si>
    <t>.9 to 4 (post)</t>
  </si>
  <si>
    <t>fNIRS</t>
  </si>
  <si>
    <t>B12, mattias, gueseppe, bach 2015</t>
  </si>
  <si>
    <t>5 to 8</t>
  </si>
  <si>
    <t>1 to 4 (po)</t>
  </si>
  <si>
    <t>1 (po)</t>
  </si>
  <si>
    <t>PLM</t>
  </si>
  <si>
    <t>sqrt data/meanUCS</t>
  </si>
  <si>
    <t>avoidance/ext</t>
  </si>
  <si>
    <t>non-responders(5),non-acquisition(14)</t>
  </si>
  <si>
    <t>9.125 to 11</t>
  </si>
  <si>
    <t>.8 to 6.8</t>
  </si>
  <si>
    <t>ln(RM+1)</t>
  </si>
  <si>
    <t>thermal</t>
  </si>
  <si>
    <t>pain anticipation</t>
  </si>
  <si>
    <t>3 to 5</t>
  </si>
  <si>
    <t>CDA</t>
  </si>
  <si>
    <t>missing SCR data due to "artefacts"</t>
  </si>
  <si>
    <t>10 Hz DS</t>
  </si>
  <si>
    <t>1 to 3.5</t>
  </si>
  <si>
    <t>10 hz DS</t>
  </si>
  <si>
    <t>Butterworth, 16 Hz DS</t>
  </si>
  <si>
    <t>log(RM/maxRM) + 1</t>
  </si>
  <si>
    <t>sqrt(RM)</t>
  </si>
  <si>
    <t>0 to 6</t>
  </si>
  <si>
    <t>equip malfunction (12), non-discrim (26)</t>
  </si>
  <si>
    <t>12 to 18</t>
  </si>
  <si>
    <t>5m</t>
  </si>
  <si>
    <t>15 to 25</t>
  </si>
  <si>
    <t>UCR (8), CS+ (10), discrim (12)</t>
  </si>
  <si>
    <t>EMG</t>
  </si>
  <si>
    <t>log(RM) / maxRM</t>
  </si>
  <si>
    <t>startle probe</t>
  </si>
  <si>
    <t>8 to 12</t>
  </si>
  <si>
    <t>non-responders (7)</t>
  </si>
  <si>
    <t>FIR 1 to 5, SIR 5 to 8.5</t>
  </si>
  <si>
    <t>log(RM)</t>
  </si>
  <si>
    <t>9.5 to 12</t>
  </si>
  <si>
    <t>&gt;1/3 UCRs undetectable</t>
  </si>
  <si>
    <t>no condit</t>
  </si>
  <si>
    <t>log(RM/maxRM)</t>
  </si>
  <si>
    <t>autonomate, Green, Kragel, Fecteau, &amp; LaBar (2014)</t>
  </si>
  <si>
    <t>Autonomate</t>
  </si>
  <si>
    <t>1 to 5</t>
  </si>
  <si>
    <t>Task 3</t>
  </si>
  <si>
    <t>Task 1</t>
  </si>
  <si>
    <t>9 to 15</t>
  </si>
  <si>
    <t>.8 to 4</t>
  </si>
  <si>
    <t>NA=not applicable as SCR amplitude was highest detected in post-stim window</t>
  </si>
  <si>
    <t>4-6s  after Csonset</t>
  </si>
  <si>
    <t>4 to 6</t>
  </si>
  <si>
    <t>Study 1 Supp. SCR</t>
  </si>
  <si>
    <t>Study 2 Supp. SCR</t>
  </si>
  <si>
    <t>non-responders (11)</t>
  </si>
  <si>
    <t>non-responders (6)</t>
  </si>
  <si>
    <t>technical reasons</t>
  </si>
  <si>
    <t>1 to 7</t>
  </si>
  <si>
    <t>Pineles et al. 2009, Boucsein 12</t>
  </si>
  <si>
    <t>10 to 14</t>
  </si>
  <si>
    <t>equipment failure</t>
  </si>
  <si>
    <t>log(RM/maxSC-minSC)</t>
  </si>
  <si>
    <t>supplemental analysis excluding 8 non-responders did not significantly change result</t>
  </si>
  <si>
    <t>Experiment 2</t>
  </si>
  <si>
    <t>SCR not analyzed d/t no group differences</t>
  </si>
  <si>
    <t>NA; SCL</t>
  </si>
  <si>
    <t>thermal, social</t>
  </si>
  <si>
    <t>anticipation phase</t>
  </si>
  <si>
    <t>0 to 15</t>
  </si>
  <si>
    <t>FIR 1 to 4, SIR 4 to 7, TIR 7 to 10</t>
  </si>
  <si>
    <t>&gt;80% zeroed trials</t>
  </si>
  <si>
    <t>evaluative phase</t>
  </si>
  <si>
    <t>2.5 to 4.5</t>
  </si>
  <si>
    <t>discrim &lt; 0</t>
  </si>
  <si>
    <t>discrim &lt; 0 (by 10% of range)</t>
  </si>
  <si>
    <t>PET</t>
  </si>
  <si>
    <t>inadequate response to US</t>
  </si>
  <si>
    <t>&gt;10% change in SC to US</t>
  </si>
  <si>
    <t>SD (vs baseline) &lt; 3</t>
  </si>
  <si>
    <t>stress</t>
  </si>
  <si>
    <t>Experiment 3</t>
  </si>
  <si>
    <t>11 to 15</t>
  </si>
  <si>
    <t>excessive noise (1), no US response (2)</t>
  </si>
  <si>
    <t>SECE task</t>
  </si>
  <si>
    <t>2 to 6</t>
  </si>
  <si>
    <t>2 to 7 (po)</t>
  </si>
  <si>
    <t>Braithwaite 2013</t>
  </si>
  <si>
    <t>non-responders (3)</t>
  </si>
  <si>
    <t>log((RM +1)/maxRM+1)</t>
  </si>
  <si>
    <t>UCR (21), not stabilized/high variabililty</t>
  </si>
  <si>
    <t>RM thresh</t>
  </si>
  <si>
    <t>review</t>
  </si>
  <si>
    <t>ln(RM)</t>
  </si>
  <si>
    <t>1 to 8.5</t>
  </si>
  <si>
    <t>20 Hz DS</t>
  </si>
  <si>
    <t>missing data or technical failure (3)</t>
  </si>
  <si>
    <t>6 to 8</t>
  </si>
  <si>
    <t>12 to 16</t>
  </si>
  <si>
    <t>sqrt(RM/Rmmax)</t>
  </si>
  <si>
    <t>shock, acoustic</t>
  </si>
  <si>
    <t>startle</t>
  </si>
  <si>
    <t>replaced participants</t>
  </si>
  <si>
    <t>UCR &lt; 0.02</t>
  </si>
  <si>
    <t>19 to 23</t>
  </si>
  <si>
    <t>Reg report</t>
  </si>
  <si>
    <t>no CRs (1)</t>
  </si>
  <si>
    <t>techincal failure (2)</t>
  </si>
  <si>
    <t>1 to 6.5</t>
  </si>
  <si>
    <t>Recall phase</t>
  </si>
  <si>
    <t>2 to 10</t>
  </si>
  <si>
    <t>%change from baseline</t>
  </si>
  <si>
    <t>SD&gt;3 replaced with average RM</t>
  </si>
  <si>
    <t>reg report</t>
  </si>
  <si>
    <t>3 to 6.5</t>
  </si>
  <si>
    <t>non-responders (13)</t>
  </si>
  <si>
    <t>.5 to 7</t>
  </si>
  <si>
    <t>zscore(sqrt(RM))</t>
  </si>
  <si>
    <t>.5 to 3.5</t>
  </si>
  <si>
    <t>VS, TH</t>
  </si>
  <si>
    <t>*no differential (4)</t>
  </si>
  <si>
    <t>** asterisk indicates that potential excluded participants were kept in sample or shown to not affect analysis</t>
  </si>
  <si>
    <t>6 to 8.8</t>
  </si>
  <si>
    <t>non-responders (1)</t>
  </si>
  <si>
    <t>%zeroed trials</t>
  </si>
  <si>
    <t>45-54%</t>
  </si>
  <si>
    <t>71-73%</t>
  </si>
  <si>
    <t>cites reduced SCR quality in fMRI and less SCR when lying down vs. sitting???</t>
  </si>
  <si>
    <t>TH</t>
  </si>
  <si>
    <t>HR data used to detect artefact</t>
  </si>
  <si>
    <t>HR data used to remove motion artefact trials</t>
  </si>
  <si>
    <t>non-responders (?)</t>
  </si>
  <si>
    <t>spline or cubic</t>
  </si>
  <si>
    <t>ECG</t>
  </si>
  <si>
    <t>PO</t>
  </si>
  <si>
    <t>*non-responders (11)</t>
  </si>
  <si>
    <t>*non-responders (1)</t>
  </si>
  <si>
    <t>transform</t>
  </si>
  <si>
    <t>8 to 14</t>
  </si>
  <si>
    <t>sqrt(RM+1/Rmmax+1)</t>
  </si>
  <si>
    <t>SCL</t>
  </si>
  <si>
    <t>zscore(data)</t>
  </si>
  <si>
    <t>non-responders, equipment failure, &gt;=3SD outliers</t>
  </si>
  <si>
    <t>.5 to 6</t>
  </si>
  <si>
    <t>Butterworth, 250 Hz DS</t>
  </si>
  <si>
    <t>0 to 4.5</t>
  </si>
  <si>
    <t>zscore(RM)</t>
  </si>
  <si>
    <t>SD&gt;3 linear interp</t>
  </si>
  <si>
    <t>discrim &lt; 0, &gt;75% SCRs &lt; 0.02</t>
  </si>
  <si>
    <t>no discrim or non-responders (16)</t>
  </si>
  <si>
    <t>zscore(RMs)</t>
  </si>
  <si>
    <t>EMG, HR, PLM</t>
  </si>
  <si>
    <t>50, 1</t>
  </si>
  <si>
    <t>Notch, FIR</t>
  </si>
  <si>
    <t>VS</t>
  </si>
  <si>
    <t>16 to 19</t>
  </si>
  <si>
    <t>VS, AR</t>
  </si>
  <si>
    <t>technical failure (3), excessive movement (1)</t>
  </si>
  <si>
    <t>no SC</t>
  </si>
  <si>
    <t>6 to 25</t>
  </si>
  <si>
    <t>AUC</t>
  </si>
  <si>
    <t>0 to 7 (AUC 2.5 to 6)</t>
  </si>
  <si>
    <t>extensive artefacts could not be corrected (8), technical problems (4)</t>
  </si>
  <si>
    <t>ln(RM+1/Rmmax+1))</t>
  </si>
  <si>
    <t>.02μS</t>
  </si>
  <si>
    <t>.03μS</t>
  </si>
  <si>
    <t>discrim &lt; .1μS,</t>
  </si>
  <si>
    <t>&lt;.02μS</t>
  </si>
  <si>
    <t>.01μS</t>
  </si>
  <si>
    <t>discrim &lt; .05μS</t>
  </si>
  <si>
    <t>2 UCSs &lt; .05μS</t>
  </si>
  <si>
    <t>discrim &lt;.01μS</t>
  </si>
  <si>
    <t>UCR or discrim &lt;0.1μS, CS+ &lt;.05μS</t>
  </si>
  <si>
    <t>.04μS</t>
  </si>
  <si>
    <t>&lt;.02μS average</t>
  </si>
  <si>
    <t>.05μS</t>
  </si>
  <si>
    <t>UCR &lt; 0.01 μS after 20th trial, early trials</t>
  </si>
  <si>
    <t>.2μS or &lt;10% mean</t>
  </si>
  <si>
    <t>flat lines, highly noisy, no UCR &gt; .02μS</t>
  </si>
  <si>
    <t>no SCRs &gt; .02μS</t>
  </si>
  <si>
    <t>no SCRs &gt; .03μS</t>
  </si>
  <si>
    <t>&lt; 10% SCRs &gt; .03μS</t>
  </si>
  <si>
    <t>no SCRs &gt; .01μS</t>
  </si>
  <si>
    <t>&lt;.05 μS average, &gt;3SD</t>
  </si>
  <si>
    <t>&lt;0 μS</t>
  </si>
  <si>
    <t>0.1μS</t>
  </si>
  <si>
    <t>conditioned SCRs</t>
  </si>
  <si>
    <t>0.01μS</t>
  </si>
  <si>
    <t>EMG, ECG</t>
  </si>
  <si>
    <t>&gt;75% zeroed</t>
  </si>
  <si>
    <t>non-responders (10)</t>
  </si>
  <si>
    <t>&gt;50% zeroed UCRs</t>
  </si>
  <si>
    <t>.5 to 3</t>
  </si>
  <si>
    <t>non-responders (8)</t>
  </si>
  <si>
    <t>2 to 4</t>
  </si>
  <si>
    <t>no SC, off topic</t>
  </si>
  <si>
    <t>no SC, MEG</t>
  </si>
  <si>
    <t>techincal problems (2)</t>
  </si>
  <si>
    <t>2 to 8</t>
  </si>
  <si>
    <t>Butterworth, 10 Hz DS</t>
  </si>
  <si>
    <t>non-responders (41), technical issues (3)</t>
  </si>
  <si>
    <t>cites reduced SCR quality in fMRI</t>
  </si>
  <si>
    <t>mean UCR &lt; 0.02μS</t>
  </si>
  <si>
    <t>Note: some studies using non-PS methods used PS for exclusion metrics</t>
  </si>
  <si>
    <t>glm or ps (unclear)</t>
  </si>
  <si>
    <t>no discrim (72)</t>
  </si>
  <si>
    <t>0 to 7.5</t>
  </si>
  <si>
    <t>RM &lt; 0</t>
  </si>
  <si>
    <t>TH, VS</t>
  </si>
  <si>
    <t>study found no discrimination</t>
  </si>
  <si>
    <t>log(RM/max)+1</t>
  </si>
  <si>
    <t>Lykken Venables 1971</t>
  </si>
  <si>
    <t>EMG,ECG</t>
  </si>
  <si>
    <t>air blast</t>
  </si>
  <si>
    <t>9 to 22</t>
  </si>
  <si>
    <t>3 to 6</t>
  </si>
  <si>
    <t>poor quality d/t scanner (16), UCR &lt; .05mS (20), CS+ &lt; .05ms (22)</t>
  </si>
  <si>
    <t>3rd order median filter</t>
  </si>
  <si>
    <t>12 to 22</t>
  </si>
  <si>
    <t>7 to 12</t>
  </si>
  <si>
    <t>ext. retention index</t>
  </si>
  <si>
    <t>0 to 4</t>
  </si>
  <si>
    <t>50 Hz DS</t>
  </si>
  <si>
    <t>technical failure (4)</t>
  </si>
  <si>
    <t>5 to 12</t>
  </si>
  <si>
    <t>&gt;66% UCR zeroed</t>
  </si>
  <si>
    <t>10 to 13</t>
  </si>
  <si>
    <t>startle probes</t>
  </si>
  <si>
    <t>.02μS or artefact</t>
  </si>
  <si>
    <t>1 to 4.5</t>
  </si>
  <si>
    <t>CDA, TH</t>
  </si>
  <si>
    <t>VS, AR, TH</t>
  </si>
  <si>
    <t>CS+ or US &lt; 0.01mS</t>
  </si>
  <si>
    <t>250, 0.5</t>
  </si>
  <si>
    <t>HW, VS</t>
  </si>
  <si>
    <t>Pineles, Orr, Orr 2009</t>
  </si>
  <si>
    <t>6 to 11</t>
  </si>
  <si>
    <t>*NR to CS+ (8), NR to US (2), motion/poor data (2)</t>
  </si>
  <si>
    <t>7 to 11</t>
  </si>
  <si>
    <t>Butterworth</t>
  </si>
  <si>
    <t>fMRI experiment</t>
  </si>
  <si>
    <t>lost electrode (1)</t>
  </si>
  <si>
    <t>exclu relation to SCR quality?</t>
  </si>
  <si>
    <t>8 to 10</t>
  </si>
  <si>
    <t>.9 (po) to 4 (po)</t>
  </si>
  <si>
    <t>sqrt(RM/UR)</t>
  </si>
  <si>
    <t>Blackman</t>
  </si>
  <si>
    <t>TH,VS,AR (AcqKnowledge)</t>
  </si>
  <si>
    <t>no CS+ &gt; .02</t>
  </si>
  <si>
    <t>non-responders (5), no SCR (2), technical problems (2)</t>
  </si>
  <si>
    <t>log(RM/Rmmax)</t>
  </si>
  <si>
    <t>.2μS</t>
  </si>
  <si>
    <t>HW, CDA, TH</t>
  </si>
  <si>
    <t>Greco et al. 2016 cvxEDA CDA</t>
  </si>
  <si>
    <t>cvxEDA</t>
  </si>
  <si>
    <t>&lt;5 CRs &gt; .2mS</t>
  </si>
  <si>
    <t>not acquired (4), techinical issues (2)</t>
  </si>
  <si>
    <t>technical issues (4)</t>
  </si>
  <si>
    <t>CDA, VS, AR</t>
  </si>
  <si>
    <t>Ledalab</t>
  </si>
  <si>
    <t>log(zscore(RMs))</t>
  </si>
  <si>
    <t>Ledalab, 10 Hz DS</t>
  </si>
  <si>
    <t>&gt;90% zeroed non-UR</t>
  </si>
  <si>
    <t>11 to 18</t>
  </si>
  <si>
    <t>.9 to 7</t>
  </si>
  <si>
    <t>&gt;50% zeroed UR</t>
  </si>
  <si>
    <t>NRs (3), technical difficulties (16)</t>
  </si>
  <si>
    <t>Jandl, Steyer, Kaschka 2010</t>
  </si>
  <si>
    <t>200 Hz</t>
  </si>
  <si>
    <t>sqrt(RM)/maxRM)</t>
  </si>
  <si>
    <t>sqrt(zscore(RMs))</t>
  </si>
  <si>
    <t>observation phase</t>
  </si>
  <si>
    <t>no SCRs, UR &gt; 2.5 group SD</t>
  </si>
  <si>
    <t>non-responder (1), outlier (1), technical errors (3)</t>
  </si>
  <si>
    <t>200 Hz DS, median smoothing</t>
  </si>
  <si>
    <t>Notch</t>
  </si>
  <si>
    <t>excessive movement compromise SCR (2)</t>
  </si>
  <si>
    <t>15 to 18</t>
  </si>
  <si>
    <t>.5 to 5</t>
  </si>
  <si>
    <t>technical problems (5)</t>
  </si>
  <si>
    <t>No UR</t>
  </si>
  <si>
    <t>ECG, PLM</t>
  </si>
  <si>
    <t>Exp.1 Pavlovian</t>
  </si>
  <si>
    <t>Exp.2 Pavlovian</t>
  </si>
  <si>
    <t>ECG, EMG</t>
  </si>
  <si>
    <t>Butterworth, PSPM 4.0</t>
  </si>
  <si>
    <t>SD (vs group mean &lt; 3</t>
  </si>
  <si>
    <t>sqrt(RM)/sqrt(mean(UR))</t>
  </si>
  <si>
    <t>discrim (8), technical issues (3)</t>
  </si>
  <si>
    <t>9 to 12</t>
  </si>
  <si>
    <t>Unless otherwise stated, data are assumed to have come from fear conditioning periods. In multiple-day experiments, exclusions generally refer to exclusion from final outcome analyses.</t>
  </si>
  <si>
    <t>malfunctioning recording system (10)</t>
  </si>
  <si>
    <t>artefacts (14)</t>
  </si>
  <si>
    <t>discrim &lt; .01μS</t>
  </si>
  <si>
    <t>"range corrected"</t>
  </si>
  <si>
    <t>carry-forward imputation</t>
  </si>
  <si>
    <t>2m</t>
  </si>
  <si>
    <t>startle?</t>
  </si>
  <si>
    <t>inclusion criteria required that a primary measure of SCR be related to fear, anxiety, or otherwise negatively valenced anticipatory arousal (i.e. not direct responses pain, punishment, or reward). Primarily, such categories fell into the grouping of either conditioned fear stimuli or standardized fear stimuli (SFS)</t>
  </si>
  <si>
    <t>BR calc?</t>
  </si>
  <si>
    <t>CDA=continuous decomposition analysis</t>
  </si>
  <si>
    <t>TH, VS, AR</t>
  </si>
  <si>
    <t>CDA, VS, AR (SD&gt;3), SM</t>
  </si>
  <si>
    <t>10 Hz DS, adaptive gaussian</t>
  </si>
  <si>
    <t>100 Hz DS, gaussian FWHM 32</t>
  </si>
  <si>
    <t>Notch, NS</t>
  </si>
  <si>
    <t xml:space="preserve">Notch, </t>
  </si>
  <si>
    <t>TH, VS, AR-C</t>
  </si>
  <si>
    <t>INT</t>
  </si>
  <si>
    <t>EEG, ECG</t>
  </si>
  <si>
    <t>4.5 to 6.5</t>
  </si>
  <si>
    <t>4.7 to 5</t>
  </si>
  <si>
    <t>onset</t>
  </si>
  <si>
    <t>VS, AR-C</t>
  </si>
  <si>
    <t>SM</t>
  </si>
  <si>
    <t>gaussian</t>
  </si>
  <si>
    <t>VS, AR, INT</t>
  </si>
  <si>
    <t>RM SD&gt;3</t>
  </si>
  <si>
    <t>Filter or QC spec.</t>
  </si>
  <si>
    <t>HR monitor</t>
  </si>
  <si>
    <t>AR-C w/ resp. chest monitor</t>
  </si>
  <si>
    <t>FL, SM</t>
  </si>
  <si>
    <t>Mindware, NS</t>
  </si>
  <si>
    <t>HW, TH</t>
  </si>
  <si>
    <t>TH, INT</t>
  </si>
  <si>
    <t>8 Hz DS w/ Chebyshev Type I, Autonomate</t>
  </si>
  <si>
    <t>4 to 8</t>
  </si>
  <si>
    <t>sqrt(RMs)/sqrt(mean UR)</t>
  </si>
  <si>
    <t>no full text</t>
  </si>
  <si>
    <t>fear not acquired (8), technical problems (3)</t>
  </si>
  <si>
    <t>techincal error missing SC data (3)</t>
  </si>
  <si>
    <t>&lt;.01μS in &gt;33%trials</t>
  </si>
  <si>
    <t>&lt;.05μS UCS, discrim. &lt; 0</t>
  </si>
  <si>
    <t>outliers skew data (3)</t>
  </si>
  <si>
    <t>non-responders(2), artefacts(5)</t>
  </si>
  <si>
    <t>&gt;75% trials zeroed</t>
  </si>
  <si>
    <t>non-responders and missing data</t>
  </si>
  <si>
    <t>No UR (1)</t>
  </si>
  <si>
    <t>No UR (2)</t>
  </si>
  <si>
    <t>10 min</t>
  </si>
  <si>
    <t>5 (min)</t>
  </si>
  <si>
    <t>zscore(RMs), tscore</t>
  </si>
  <si>
    <t>SCR ceiling responses (2)</t>
  </si>
  <si>
    <t>13 to 17</t>
  </si>
  <si>
    <t>no condit; SCR frequency only</t>
  </si>
  <si>
    <t>fear; SCL</t>
  </si>
  <si>
    <t>fear, SCL</t>
  </si>
  <si>
    <t>social</t>
  </si>
  <si>
    <t>variable</t>
  </si>
  <si>
    <t>punishment anticipation</t>
  </si>
  <si>
    <t>no SCR d/t equipment failure (6)</t>
  </si>
  <si>
    <t>Study 1</t>
  </si>
  <si>
    <t>Study 2</t>
  </si>
  <si>
    <t>CDA, VS, AR, INT, TH</t>
  </si>
  <si>
    <t>imagined shock</t>
  </si>
  <si>
    <t>visual + acoustic</t>
  </si>
  <si>
    <t>2.5m</t>
  </si>
  <si>
    <t>12 to 20</t>
  </si>
  <si>
    <t>social, acoustic, visual, air blast</t>
  </si>
  <si>
    <t>variable &lt;10</t>
  </si>
  <si>
    <t>7 to 9</t>
  </si>
  <si>
    <t>social, visual, acoustic</t>
  </si>
  <si>
    <t>Note that ITI may not give accurate account of the most proximal non-US stimulus, as many experiments include startle probes, rating periods, or other responses (avoidance, identification, etc) that co-occur with CS or otherwise precede the ITI. Also note that CS duration and ITI is often shorter during extinction phases or test phases.</t>
  </si>
  <si>
    <t>CS response?</t>
  </si>
  <si>
    <t>IND</t>
  </si>
  <si>
    <t>IND=indicate; R=rate; IS=other instrumental</t>
  </si>
  <si>
    <t>CS-R interval</t>
  </si>
  <si>
    <t>5.75m</t>
  </si>
  <si>
    <t>acoustic, cognitive, social, visual, motivational</t>
  </si>
  <si>
    <t>AR-C w/ HR data</t>
  </si>
  <si>
    <t>1 to 13 (3xIRs)</t>
  </si>
  <si>
    <t>1 to 8.5 (2xIRs)</t>
  </si>
  <si>
    <t>1 to 10 (3xIRs)</t>
  </si>
  <si>
    <t>MR window</t>
  </si>
  <si>
    <t>MR = maximum range</t>
  </si>
  <si>
    <t>BR=baseline range</t>
  </si>
  <si>
    <t>relative to CS onset</t>
  </si>
  <si>
    <t xml:space="preserve">1 to 4 </t>
  </si>
  <si>
    <t>NR (10)</t>
  </si>
  <si>
    <t>NR (11)</t>
  </si>
  <si>
    <t>NR(5),non-acquisition(14)</t>
  </si>
  <si>
    <t>NR(2), artefacts(5)</t>
  </si>
  <si>
    <t>NR (7)</t>
  </si>
  <si>
    <t>NR (6)</t>
  </si>
  <si>
    <t>NR (3)</t>
  </si>
  <si>
    <t>NR (13)</t>
  </si>
  <si>
    <t>NR (1)</t>
  </si>
  <si>
    <t>NR (?)</t>
  </si>
  <si>
    <t>*NR (1)</t>
  </si>
  <si>
    <t>*NR (11)</t>
  </si>
  <si>
    <t>NR and missing data</t>
  </si>
  <si>
    <t>no discrim or NR (16)</t>
  </si>
  <si>
    <t>NR (8)</t>
  </si>
  <si>
    <t>NR (41), technical issues (3)</t>
  </si>
  <si>
    <t>NR (5), no SCR (2), technical problems (2)</t>
  </si>
  <si>
    <t>NR (1), outlier (1), technical errors (3)</t>
  </si>
  <si>
    <t>NR (3), technical difficulties (16)</t>
  </si>
  <si>
    <t>UR=unconditioned response (i.e. to US)</t>
  </si>
  <si>
    <t>UR or discrim &lt;0.1μS, CS+ &lt;.05μS</t>
  </si>
  <si>
    <t>UR (8), CS+ (10), discrim (12)</t>
  </si>
  <si>
    <t>&gt;1/3 URs undetectable</t>
  </si>
  <si>
    <t>UR &lt; 0.01 μS after 20th trial, early trials</t>
  </si>
  <si>
    <t>UR (21), not stabilized/high variabililty</t>
  </si>
  <si>
    <t>&gt;50% zeroed URs</t>
  </si>
  <si>
    <t>mean UR &lt; 0.02μS</t>
  </si>
  <si>
    <t>poor quality d/t scanner (16), UR &lt; .05mS (20), CS+ &lt; .05ms (22)</t>
  </si>
  <si>
    <t>&gt;66% UR zeroed</t>
  </si>
  <si>
    <t>&lt;.05μS UR, discrim. &lt; 0</t>
  </si>
  <si>
    <t>2 URs &lt; .05μS</t>
  </si>
  <si>
    <t>SCR not acquired (4), techinical issues (2)</t>
  </si>
  <si>
    <t>TH=threshold</t>
  </si>
  <si>
    <t>VS=visual inspection</t>
  </si>
  <si>
    <t>AR=artefact removal</t>
  </si>
  <si>
    <t>AR-C=artefact removal corroborated by other modality</t>
  </si>
  <si>
    <t>HW=hardware filter</t>
  </si>
  <si>
    <t>SM=smoothing</t>
  </si>
  <si>
    <t>INT=interpolation</t>
  </si>
  <si>
    <t>NS=not specified</t>
  </si>
  <si>
    <t>NA=not applicable</t>
  </si>
  <si>
    <t>Note: Inclusion criteria required that a primary measure of SCR be related to fear, anxiety, or otherwise negatively valenced anticipatory arousal (i.e. not direct responses to pain, punishment, or reward).</t>
  </si>
  <si>
    <r>
      <t xml:space="preserve">Note: (1) BR here refers to relative to CS-onset (&lt;0 = before CS, &gt;0 = after CS); in the manuscript, BR refers exclusively to time </t>
    </r>
    <r>
      <rPr>
        <i/>
        <sz val="11"/>
        <color theme="1"/>
        <rFont val="Calibri"/>
        <family val="2"/>
        <scheme val="minor"/>
      </rPr>
      <t>before</t>
    </r>
    <r>
      <rPr>
        <sz val="11"/>
        <color theme="1"/>
        <rFont val="Calibri"/>
        <family val="2"/>
        <scheme val="minor"/>
      </rPr>
      <t xml:space="preserve"> CS onset. (2) NA typically indicates that PS were derived from maximal deflection in the PS window (post-CS-onset), or indicate that a non-PS method was used</t>
    </r>
  </si>
  <si>
    <t>Note: (1) some studies have multiple USs; the listed US corresponds to the most CS-proximal US. (2) ITI does not account for the most proximal non-US stimulus/potential artefact-inducing event, as many experiments include startle probes, rating periods, or require instrumental responses (approach/avoidance, identification, etc) concurrent with CS or otherwise precede the ITI. (3) CS durations and ITIs are often shorter during extinction phases or test phases. Unless otherwise stated, experimental design data here are from fear conditioning phases, while SCR-related exclusions are across study.</t>
  </si>
  <si>
    <t>NR=non-responders (note this is defined differently by different authors)</t>
  </si>
  <si>
    <t>diss</t>
  </si>
  <si>
    <t>books</t>
  </si>
  <si>
    <t>no full</t>
  </si>
  <si>
    <t>posters</t>
  </si>
  <si>
    <t>RR</t>
  </si>
  <si>
    <t>reviews/commentaries</t>
  </si>
  <si>
    <t>animal</t>
  </si>
  <si>
    <t>doesn't meet basic subject criteria</t>
  </si>
  <si>
    <t>methodological</t>
  </si>
  <si>
    <t>SCL only</t>
  </si>
  <si>
    <t>initial screen</t>
  </si>
  <si>
    <t>second screen</t>
  </si>
  <si>
    <t>WoS</t>
  </si>
  <si>
    <t>MEDLINE</t>
  </si>
  <si>
    <t>PsychINFO</t>
  </si>
  <si>
    <t>after removing duplicates</t>
  </si>
  <si>
    <t>total excluded</t>
  </si>
  <si>
    <t>TOTAL (EXPERIMENTS)</t>
  </si>
  <si>
    <t>%</t>
  </si>
  <si>
    <t>n ex (QC)</t>
  </si>
  <si>
    <t>n ex (T)</t>
  </si>
  <si>
    <t>n ex (S)</t>
  </si>
  <si>
    <t>% (n/N)</t>
  </si>
  <si>
    <t>Technical</t>
  </si>
  <si>
    <t>non-responding (13), negative discrim. (13)</t>
  </si>
  <si>
    <t>NR (4)</t>
  </si>
  <si>
    <t>non-responders (4)</t>
  </si>
  <si>
    <t>*supplemental analysis excluding 8 NR did not significantly change result</t>
  </si>
  <si>
    <t>excessive noise d/t scanner (1), no US response (2)</t>
  </si>
  <si>
    <t>techincal problems (4)</t>
  </si>
  <si>
    <t>SCR not acquired (4), technical issues (2)</t>
  </si>
  <si>
    <t>Signal</t>
  </si>
  <si>
    <t>QC</t>
  </si>
  <si>
    <t>Q ,S</t>
  </si>
  <si>
    <t>Q, S, T</t>
  </si>
  <si>
    <t>Q,S</t>
  </si>
  <si>
    <t>Q,S,T</t>
  </si>
  <si>
    <t>Signal (S) = quantitative signal rationale</t>
  </si>
  <si>
    <t>Technical (T) = technical rationale</t>
  </si>
  <si>
    <t>Quality control (QC) = qualitative rationale</t>
  </si>
  <si>
    <t>T(exp)</t>
  </si>
  <si>
    <t>T(rpt)</t>
  </si>
  <si>
    <t>Q,T</t>
  </si>
  <si>
    <t>experiments=</t>
  </si>
  <si>
    <t>reports=</t>
  </si>
  <si>
    <t>articles=</t>
  </si>
  <si>
    <t>T(artcl)</t>
  </si>
  <si>
    <t>TOTAL (articles)</t>
  </si>
  <si>
    <t>T(articl)</t>
  </si>
  <si>
    <t>TOTAL (ARTICLES)</t>
  </si>
  <si>
    <t>TOTAL (EXPERIMENTS/REPORTS)</t>
  </si>
  <si>
    <t>exp</t>
  </si>
  <si>
    <t>Param NS?</t>
  </si>
  <si>
    <t>Filter type NS?</t>
  </si>
  <si>
    <t>CDA or Ledalab was considered filter-type specification</t>
  </si>
  <si>
    <t>No param or no type</t>
  </si>
  <si>
    <t>NS in either column</t>
  </si>
  <si>
    <t>VS, AR, AR-C, or INT</t>
  </si>
  <si>
    <t>total</t>
  </si>
  <si>
    <t>44 experiments</t>
  </si>
  <si>
    <t>MR</t>
  </si>
  <si>
    <t>nothing or TH only</t>
  </si>
  <si>
    <t>Params NS =</t>
  </si>
  <si>
    <t>Type NS =</t>
  </si>
  <si>
    <t>56 experiments</t>
  </si>
  <si>
    <t>bandpass n=</t>
  </si>
  <si>
    <t>ITI lower</t>
  </si>
  <si>
    <t>n &lt;= 4</t>
  </si>
  <si>
    <t>lower ITI n &lt;= 5</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</si>
</sst>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theme="1"/>
      <name val="Calibri"/>
      <family val="2"/>
      <scheme val="minor"/>
    </font>
    <font>
      <sz val="11"/>
      <color theme="1"/>
      <name val="Calibri"/>
      <family val="2"/>
    </font>
    <font>
      <i/>
      <sz val="11"/>
      <color theme="1"/>
      <name val="Calibri"/>
      <family val="2"/>
      <scheme val="minor"/>
    </font>
    <font>
      <b/>
      <sz val="11"/>
      <color theme="1"/>
      <name val="Calibri"/>
      <family val="2"/>
      <scheme val="minor"/>
    </font>
  </fonts>
  <fills count="9">
    <fill>
      <patternFill patternType="none"/>
    </fill>
    <fill>
      <patternFill patternType="gray125"/>
    </fill>
    <fill>
      <patternFill patternType="solid">
        <fgColor theme="2" tint="-0.249977111117893"/>
        <bgColor indexed="64"/>
      </patternFill>
    </fill>
    <fill>
      <patternFill patternType="solid">
        <fgColor theme="0" tint="-0.34998626667073579"/>
        <bgColor indexed="64"/>
      </patternFill>
    </fill>
    <fill>
      <patternFill patternType="solid">
        <fgColor theme="4" tint="0.59999389629810485"/>
        <bgColor indexed="64"/>
      </patternFill>
    </fill>
    <fill>
      <patternFill patternType="solid">
        <fgColor theme="5" tint="0.39997558519241921"/>
        <bgColor indexed="64"/>
      </patternFill>
    </fill>
    <fill>
      <patternFill patternType="solid">
        <fgColor theme="9" tint="0.59999389629810485"/>
        <bgColor indexed="64"/>
      </patternFill>
    </fill>
    <fill>
      <patternFill patternType="solid">
        <fgColor rgb="FFFFFF00"/>
        <bgColor indexed="64"/>
      </patternFill>
    </fill>
    <fill>
      <patternFill patternType="solid">
        <fgColor rgb="FF7030A0"/>
        <bgColor indexed="64"/>
      </patternFill>
    </fill>
  </fills>
  <borders count="1">
    <border>
      <left/>
      <right/>
      <top/>
      <bottom/>
      <diagonal/>
    </border>
  </borders>
  <cellStyleXfs count="1">
    <xf numFmtId="0" fontId="0" fillId="0" borderId="0"/>
  </cellStyleXfs>
  <cellXfs count="92">
    <xf numFmtId="0" fontId="0" fillId="0" borderId="0" xfId="0"/>
    <xf numFmtId="0" fontId="0" fillId="0" borderId="0" xfId="0" applyAlignment="1">
      <alignment wrapText="1"/>
    </xf>
    <xf numFmtId="9" fontId="0" fillId="0" borderId="0" xfId="0" applyNumberFormat="1"/>
    <xf numFmtId="16" fontId="0" fillId="0" borderId="0" xfId="0" applyNumberFormat="1"/>
    <xf numFmtId="0" fontId="0" fillId="0" borderId="0" xfId="0" applyAlignment="1">
      <alignment horizontal="left"/>
    </xf>
    <xf numFmtId="0" fontId="0" fillId="2" borderId="0" xfId="0" applyFill="1"/>
    <xf numFmtId="0" fontId="0" fillId="2" borderId="0" xfId="0" applyFill="1" applyAlignment="1">
      <alignment horizontal="left"/>
    </xf>
    <xf numFmtId="9" fontId="0" fillId="2" borderId="0" xfId="0" applyNumberFormat="1" applyFill="1"/>
    <xf numFmtId="22" fontId="0" fillId="0" borderId="0" xfId="0" applyNumberFormat="1"/>
    <xf numFmtId="14" fontId="0" fillId="0" borderId="0" xfId="0" applyNumberFormat="1"/>
    <xf numFmtId="22" fontId="0" fillId="2" borderId="0" xfId="0" applyNumberFormat="1" applyFill="1"/>
    <xf numFmtId="0" fontId="0" fillId="0" borderId="0" xfId="0" applyAlignment="1">
      <alignment horizontal="center"/>
    </xf>
    <xf numFmtId="0" fontId="0" fillId="2" borderId="0" xfId="0" applyFill="1" applyAlignment="1">
      <alignment horizontal="center"/>
    </xf>
    <xf numFmtId="16" fontId="0" fillId="0" borderId="0" xfId="0" applyNumberFormat="1" applyAlignment="1">
      <alignment horizontal="center"/>
    </xf>
    <xf numFmtId="0" fontId="0" fillId="0" borderId="0" xfId="0" applyAlignment="1">
      <alignment horizontal="center" wrapText="1"/>
    </xf>
    <xf numFmtId="0" fontId="0" fillId="0" borderId="0" xfId="0" applyFont="1"/>
    <xf numFmtId="9" fontId="0" fillId="0" borderId="0" xfId="0" applyNumberFormat="1" applyAlignment="1">
      <alignment wrapText="1"/>
    </xf>
    <xf numFmtId="0" fontId="0" fillId="3" borderId="0" xfId="0" applyFill="1"/>
    <xf numFmtId="0" fontId="0" fillId="3" borderId="0" xfId="0" applyFill="1" applyAlignment="1">
      <alignment horizontal="center"/>
    </xf>
    <xf numFmtId="9" fontId="0" fillId="3" borderId="0" xfId="0" applyNumberFormat="1" applyFill="1"/>
    <xf numFmtId="0" fontId="0" fillId="3" borderId="0" xfId="0" applyFill="1" applyAlignment="1">
      <alignment horizontal="left"/>
    </xf>
    <xf numFmtId="0" fontId="0" fillId="0" borderId="0" xfId="0" applyAlignment="1">
      <alignment horizontal="left" wrapText="1"/>
    </xf>
    <xf numFmtId="9" fontId="0" fillId="0" borderId="0" xfId="0" applyNumberFormat="1" applyAlignment="1">
      <alignment horizontal="right"/>
    </xf>
    <xf numFmtId="9" fontId="0" fillId="3" borderId="0" xfId="0" applyNumberFormat="1" applyFill="1" applyAlignment="1">
      <alignment horizontal="right"/>
    </xf>
    <xf numFmtId="9" fontId="0" fillId="2" borderId="0" xfId="0" applyNumberFormat="1" applyFill="1" applyAlignment="1">
      <alignment horizontal="right"/>
    </xf>
    <xf numFmtId="9" fontId="0" fillId="0" borderId="0" xfId="0" applyNumberFormat="1" applyAlignment="1">
      <alignment horizontal="right" wrapText="1"/>
    </xf>
    <xf numFmtId="0" fontId="0" fillId="0" borderId="0" xfId="0" applyAlignment="1"/>
    <xf numFmtId="0" fontId="0" fillId="0" borderId="0" xfId="0" applyAlignment="1">
      <alignment horizontal="left" vertical="top"/>
    </xf>
    <xf numFmtId="0" fontId="0" fillId="0" borderId="0" xfId="0" applyAlignment="1">
      <alignment horizontal="left" vertical="top"/>
    </xf>
    <xf numFmtId="0" fontId="0" fillId="0" borderId="0" xfId="0" applyAlignment="1">
      <alignment wrapText="1"/>
    </xf>
    <xf numFmtId="0" fontId="0" fillId="0" borderId="0" xfId="0" applyAlignment="1">
      <alignment horizontal="left" vertical="top" wrapText="1"/>
    </xf>
    <xf numFmtId="9" fontId="0" fillId="0" borderId="0" xfId="0" applyNumberFormat="1" applyAlignment="1">
      <alignment horizontal="left" vertical="top" wrapText="1"/>
    </xf>
    <xf numFmtId="0" fontId="0" fillId="4" borderId="0" xfId="0" applyFill="1"/>
    <xf numFmtId="0" fontId="0" fillId="4" borderId="0" xfId="0" applyFill="1" applyAlignment="1">
      <alignment horizontal="center"/>
    </xf>
    <xf numFmtId="9" fontId="0" fillId="4" borderId="0" xfId="0" applyNumberFormat="1" applyFill="1" applyAlignment="1">
      <alignment horizontal="right"/>
    </xf>
    <xf numFmtId="9" fontId="0" fillId="4" borderId="0" xfId="0" applyNumberFormat="1" applyFill="1"/>
    <xf numFmtId="0" fontId="0" fillId="5" borderId="0" xfId="0" applyFill="1"/>
    <xf numFmtId="0" fontId="0" fillId="5" borderId="0" xfId="0" applyFill="1" applyAlignment="1">
      <alignment horizontal="center"/>
    </xf>
    <xf numFmtId="9" fontId="0" fillId="5" borderId="0" xfId="0" applyNumberFormat="1" applyFill="1" applyAlignment="1">
      <alignment horizontal="right"/>
    </xf>
    <xf numFmtId="9" fontId="0" fillId="5" borderId="0" xfId="0" applyNumberFormat="1" applyFill="1"/>
    <xf numFmtId="0" fontId="0" fillId="6" borderId="0" xfId="0" applyFill="1"/>
    <xf numFmtId="0" fontId="0" fillId="6" borderId="0" xfId="0" applyFill="1" applyAlignment="1">
      <alignment horizontal="center"/>
    </xf>
    <xf numFmtId="9" fontId="0" fillId="6" borderId="0" xfId="0" applyNumberFormat="1" applyFill="1" applyAlignment="1">
      <alignment horizontal="right"/>
    </xf>
    <xf numFmtId="9" fontId="0" fillId="6" borderId="0" xfId="0" applyNumberFormat="1" applyFill="1"/>
    <xf numFmtId="0" fontId="0" fillId="7" borderId="0" xfId="0" applyFill="1"/>
    <xf numFmtId="0" fontId="0" fillId="7" borderId="0" xfId="0" applyFill="1" applyAlignment="1">
      <alignment horizontal="center"/>
    </xf>
    <xf numFmtId="9" fontId="0" fillId="7" borderId="0" xfId="0" applyNumberFormat="1" applyFill="1" applyAlignment="1">
      <alignment horizontal="right"/>
    </xf>
    <xf numFmtId="9" fontId="0" fillId="7" borderId="0" xfId="0" applyNumberFormat="1" applyFill="1"/>
    <xf numFmtId="0" fontId="0" fillId="8" borderId="0" xfId="0" applyFill="1"/>
    <xf numFmtId="0" fontId="0" fillId="8" borderId="0" xfId="0" applyFill="1" applyAlignment="1">
      <alignment horizontal="center"/>
    </xf>
    <xf numFmtId="9" fontId="0" fillId="8" borderId="0" xfId="0" applyNumberFormat="1" applyFill="1" applyAlignment="1">
      <alignment horizontal="right"/>
    </xf>
    <xf numFmtId="9" fontId="0" fillId="8" borderId="0" xfId="0" applyNumberFormat="1" applyFill="1"/>
    <xf numFmtId="0" fontId="3" fillId="0" borderId="0" xfId="0" applyFont="1"/>
    <xf numFmtId="0" fontId="3" fillId="0" borderId="0" xfId="0" applyFont="1" applyAlignment="1">
      <alignment horizontal="center"/>
    </xf>
    <xf numFmtId="9" fontId="3" fillId="0" borderId="0" xfId="0" applyNumberFormat="1" applyFont="1"/>
    <xf numFmtId="0" fontId="0" fillId="0" borderId="0" xfId="0" applyAlignment="1">
      <alignment horizontal="right"/>
    </xf>
    <xf numFmtId="0" fontId="3" fillId="0" borderId="0" xfId="0" applyFont="1" applyAlignment="1">
      <alignment horizontal="right"/>
    </xf>
    <xf numFmtId="0" fontId="0" fillId="0" borderId="0" xfId="0" applyNumberFormat="1"/>
    <xf numFmtId="0" fontId="0" fillId="0" borderId="0" xfId="0" applyNumberFormat="1" applyAlignment="1">
      <alignment horizontal="right"/>
    </xf>
    <xf numFmtId="0" fontId="0" fillId="6" borderId="0" xfId="0" applyNumberFormat="1" applyFill="1" applyAlignment="1">
      <alignment horizontal="right"/>
    </xf>
    <xf numFmtId="0" fontId="0" fillId="5" borderId="0" xfId="0" applyNumberFormat="1" applyFill="1" applyAlignment="1">
      <alignment horizontal="right"/>
    </xf>
    <xf numFmtId="0" fontId="0" fillId="4" borderId="0" xfId="0" applyNumberFormat="1" applyFill="1" applyAlignment="1">
      <alignment horizontal="right"/>
    </xf>
    <xf numFmtId="0" fontId="0" fillId="7" borderId="0" xfId="0" applyNumberFormat="1" applyFill="1" applyAlignment="1">
      <alignment horizontal="right"/>
    </xf>
    <xf numFmtId="0" fontId="0" fillId="8" borderId="0" xfId="0" applyNumberFormat="1" applyFill="1" applyAlignment="1">
      <alignment horizontal="right"/>
    </xf>
    <xf numFmtId="0" fontId="0" fillId="3" borderId="0" xfId="0" applyNumberFormat="1" applyFill="1" applyAlignment="1">
      <alignment horizontal="right"/>
    </xf>
    <xf numFmtId="0" fontId="0" fillId="0" borderId="0" xfId="0" applyNumberFormat="1" applyAlignment="1">
      <alignment horizontal="right" wrapText="1"/>
    </xf>
    <xf numFmtId="1" fontId="0" fillId="0" borderId="0" xfId="0" applyNumberFormat="1" applyAlignment="1">
      <alignment horizontal="center"/>
    </xf>
    <xf numFmtId="1" fontId="0" fillId="6" borderId="0" xfId="0" applyNumberFormat="1" applyFill="1" applyAlignment="1">
      <alignment horizontal="center"/>
    </xf>
    <xf numFmtId="1" fontId="0" fillId="5" borderId="0" xfId="0" applyNumberFormat="1" applyFill="1" applyAlignment="1">
      <alignment horizontal="center"/>
    </xf>
    <xf numFmtId="1" fontId="0" fillId="4" borderId="0" xfId="0" applyNumberFormat="1" applyFill="1" applyAlignment="1">
      <alignment horizontal="center"/>
    </xf>
    <xf numFmtId="1" fontId="0" fillId="7" borderId="0" xfId="0" applyNumberFormat="1" applyFill="1" applyAlignment="1">
      <alignment horizontal="center"/>
    </xf>
    <xf numFmtId="1" fontId="0" fillId="8" borderId="0" xfId="0" applyNumberFormat="1" applyFill="1" applyAlignment="1">
      <alignment horizontal="center"/>
    </xf>
    <xf numFmtId="1" fontId="0" fillId="3" borderId="0" xfId="0" applyNumberFormat="1" applyFill="1" applyAlignment="1">
      <alignment horizontal="center"/>
    </xf>
    <xf numFmtId="0" fontId="0" fillId="0" borderId="0" xfId="0" applyNumberFormat="1" applyAlignment="1">
      <alignment horizontal="center"/>
    </xf>
    <xf numFmtId="9" fontId="3" fillId="0" borderId="0" xfId="0" applyNumberFormat="1" applyFont="1" applyAlignment="1">
      <alignment horizontal="center"/>
    </xf>
    <xf numFmtId="0" fontId="3" fillId="0" borderId="0" xfId="0" applyNumberFormat="1" applyFont="1"/>
    <xf numFmtId="0" fontId="3" fillId="0" borderId="0" xfId="0" applyNumberFormat="1" applyFont="1" applyAlignment="1">
      <alignment horizontal="center"/>
    </xf>
    <xf numFmtId="9" fontId="0" fillId="0" borderId="0" xfId="0" applyNumberFormat="1" applyAlignment="1">
      <alignment horizontal="center"/>
    </xf>
    <xf numFmtId="0" fontId="0" fillId="0" borderId="0" xfId="0" applyAlignment="1">
      <alignment horizontal="center" vertical="top"/>
    </xf>
    <xf numFmtId="0" fontId="0" fillId="6" borderId="0" xfId="0" applyNumberFormat="1" applyFill="1" applyAlignment="1">
      <alignment horizontal="center"/>
    </xf>
    <xf numFmtId="0" fontId="0" fillId="5" borderId="0" xfId="0" applyNumberFormat="1" applyFill="1" applyAlignment="1">
      <alignment horizontal="center"/>
    </xf>
    <xf numFmtId="0" fontId="0" fillId="4" borderId="0" xfId="0" applyNumberFormat="1" applyFill="1" applyAlignment="1">
      <alignment horizontal="center"/>
    </xf>
    <xf numFmtId="0" fontId="0" fillId="7" borderId="0" xfId="0" applyNumberFormat="1" applyFill="1" applyAlignment="1">
      <alignment horizontal="center"/>
    </xf>
    <xf numFmtId="0" fontId="0" fillId="8" borderId="0" xfId="0" applyNumberFormat="1" applyFill="1" applyAlignment="1">
      <alignment horizontal="center"/>
    </xf>
    <xf numFmtId="0" fontId="0" fillId="3" borderId="0" xfId="0" applyNumberFormat="1" applyFill="1" applyAlignment="1">
      <alignment horizontal="center"/>
    </xf>
    <xf numFmtId="0" fontId="0" fillId="0" borderId="0" xfId="0" applyNumberFormat="1" applyAlignment="1">
      <alignment horizontal="center" wrapText="1"/>
    </xf>
    <xf numFmtId="0" fontId="0" fillId="0" borderId="0" xfId="0" applyAlignment="1">
      <alignment horizontal="left" vertical="top" wrapText="1"/>
    </xf>
    <xf numFmtId="0" fontId="0" fillId="0" borderId="0" xfId="0" applyAlignment="1">
      <alignment horizontal="left" vertical="top"/>
    </xf>
    <xf numFmtId="0" fontId="0" fillId="0" borderId="0" xfId="0" applyAlignment="1">
      <alignment wrapText="1"/>
    </xf>
    <xf numFmtId="0" fontId="0" fillId="0" borderId="0" xfId="0" applyAlignment="1">
      <alignment horizontal="left" vertical="top" wrapText="1"/>
    </xf>
    <xf numFmtId="0" fontId="0" fillId="0" borderId="0" xfId="0" applyAlignment="1">
      <alignment horizontal="left" vertical="top"/>
    </xf>
    <xf numFmtId="0" fontId="0" fillId="0" borderId="0" xfId="0"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13"/>
  <sheetViews>
    <sheetView zoomScale="55" zoomScaleNormal="55" workbookViewId="0">
      <pane ySplit="1" topLeftCell="A61" activePane="bottomLeft" state="frozen"/>
      <selection pane="bottomLeft" activeCell="T106" sqref="T106"/>
    </sheetView>
  </sheetViews>
  <sheetFormatPr defaultRowHeight="15" x14ac:dyDescent="0.25"/>
  <cols>
    <col min="1" max="1" width="0.5703125" customWidth="1"/>
    <col min="2" max="2" width="14" customWidth="1"/>
    <col min="3" max="3" width="6.42578125" customWidth="1"/>
    <col min="4" max="4" width="11.140625" customWidth="1"/>
    <col min="5" max="5" width="5" customWidth="1"/>
    <col min="6" max="6" width="6.28515625" customWidth="1"/>
    <col min="7" max="7" width="5.140625" bestFit="1" customWidth="1"/>
    <col min="8" max="8" width="5.5703125" customWidth="1"/>
    <col min="9" max="9" width="13.5703125" style="11" customWidth="1"/>
    <col min="10" max="10" width="13.28515625" style="11" customWidth="1"/>
    <col min="11" max="11" width="21.140625" customWidth="1"/>
    <col min="12" max="12" width="31.140625" customWidth="1"/>
    <col min="13" max="13" width="14.5703125" style="11" customWidth="1"/>
    <col min="14" max="14" width="10" style="11" customWidth="1"/>
    <col min="15" max="15" width="18" style="11" customWidth="1"/>
    <col min="16" max="16" width="14.140625" style="11" customWidth="1"/>
    <col min="17" max="17" width="14.42578125" customWidth="1"/>
    <col min="18" max="18" width="9.28515625" style="11" customWidth="1"/>
    <col min="19" max="19" width="21" style="11" customWidth="1"/>
    <col min="20" max="20" width="14" style="11" customWidth="1"/>
    <col min="21" max="21" width="10.140625" style="11" customWidth="1"/>
    <col min="22" max="22" width="19" style="11" customWidth="1"/>
    <col min="23" max="23" width="6" customWidth="1"/>
    <col min="24" max="24" width="6" style="55" customWidth="1"/>
    <col min="25" max="25" width="16.42578125" style="22" customWidth="1"/>
    <col min="26" max="26" width="19.85546875" style="2" customWidth="1"/>
    <col min="27" max="27" width="38.140625" customWidth="1"/>
    <col min="28" max="28" width="15.85546875" customWidth="1"/>
    <col min="29" max="29" width="9.28515625" customWidth="1"/>
  </cols>
  <sheetData>
    <row r="1" spans="1:30" x14ac:dyDescent="0.25">
      <c r="A1" t="s">
        <v>264</v>
      </c>
      <c r="B1" t="s">
        <v>9</v>
      </c>
      <c r="C1" t="s">
        <v>8</v>
      </c>
      <c r="D1" t="s">
        <v>1279</v>
      </c>
      <c r="E1" t="s">
        <v>265</v>
      </c>
      <c r="F1" t="s">
        <v>1320</v>
      </c>
      <c r="G1" t="s">
        <v>13</v>
      </c>
      <c r="H1" t="s">
        <v>0</v>
      </c>
      <c r="I1" s="11" t="s">
        <v>1</v>
      </c>
      <c r="J1" s="11" t="s">
        <v>2</v>
      </c>
      <c r="K1" t="s">
        <v>3</v>
      </c>
      <c r="L1" t="s">
        <v>1651</v>
      </c>
      <c r="M1" s="11" t="s">
        <v>10</v>
      </c>
      <c r="N1" s="11" t="s">
        <v>1632</v>
      </c>
      <c r="O1" s="11" t="s">
        <v>1706</v>
      </c>
      <c r="P1" s="11" t="s">
        <v>1424</v>
      </c>
      <c r="Q1" t="s">
        <v>1470</v>
      </c>
      <c r="R1" s="11" t="s">
        <v>289</v>
      </c>
      <c r="S1" s="11" t="s">
        <v>1288</v>
      </c>
      <c r="T1" s="11" t="s">
        <v>1326</v>
      </c>
      <c r="U1" s="11" t="s">
        <v>285</v>
      </c>
      <c r="V1" s="11" t="s">
        <v>1313</v>
      </c>
      <c r="W1" t="s">
        <v>6</v>
      </c>
      <c r="X1" s="55" t="s">
        <v>7</v>
      </c>
      <c r="Y1" s="22" t="s">
        <v>5</v>
      </c>
      <c r="Z1" s="2" t="s">
        <v>275</v>
      </c>
      <c r="AA1" t="s">
        <v>11</v>
      </c>
      <c r="AB1" t="s">
        <v>1575</v>
      </c>
      <c r="AC1" t="s">
        <v>1290</v>
      </c>
      <c r="AD1" t="s">
        <v>1630</v>
      </c>
    </row>
    <row r="2" spans="1:30" x14ac:dyDescent="0.25">
      <c r="A2" t="s">
        <v>139</v>
      </c>
      <c r="B2" t="s">
        <v>14</v>
      </c>
      <c r="C2">
        <v>2019</v>
      </c>
      <c r="D2" t="s">
        <v>1281</v>
      </c>
      <c r="E2">
        <v>0</v>
      </c>
      <c r="F2" t="s">
        <v>1365</v>
      </c>
      <c r="G2" t="s">
        <v>266</v>
      </c>
      <c r="H2">
        <v>1</v>
      </c>
      <c r="I2" s="11" t="s">
        <v>268</v>
      </c>
      <c r="J2" s="11" t="s">
        <v>1333</v>
      </c>
      <c r="K2" t="s">
        <v>1461</v>
      </c>
      <c r="L2" t="s">
        <v>1608</v>
      </c>
      <c r="M2" s="11" t="s">
        <v>1308</v>
      </c>
      <c r="N2" s="11" t="s">
        <v>1308</v>
      </c>
      <c r="O2" s="11" t="s">
        <v>279</v>
      </c>
      <c r="P2" s="11" t="s">
        <v>1497</v>
      </c>
      <c r="Q2" t="s">
        <v>271</v>
      </c>
      <c r="R2" s="11">
        <v>125</v>
      </c>
      <c r="S2" s="11">
        <v>7</v>
      </c>
      <c r="T2" s="11" t="s">
        <v>1330</v>
      </c>
      <c r="U2" s="11">
        <v>10</v>
      </c>
      <c r="W2">
        <v>65</v>
      </c>
      <c r="X2" s="55">
        <v>14</v>
      </c>
      <c r="Y2" s="22">
        <f>X2/(W2+X2)</f>
        <v>0.17721518987341772</v>
      </c>
      <c r="Z2" t="s">
        <v>1304</v>
      </c>
      <c r="AA2" t="s">
        <v>1625</v>
      </c>
      <c r="AB2" t="s">
        <v>288</v>
      </c>
    </row>
    <row r="3" spans="1:30" x14ac:dyDescent="0.25">
      <c r="A3" t="s">
        <v>142</v>
      </c>
      <c r="B3" t="s">
        <v>17</v>
      </c>
      <c r="C3">
        <v>2020</v>
      </c>
      <c r="D3" t="s">
        <v>1281</v>
      </c>
      <c r="E3">
        <v>0</v>
      </c>
      <c r="F3" t="s">
        <v>1642</v>
      </c>
      <c r="G3" t="s">
        <v>266</v>
      </c>
      <c r="H3">
        <v>0</v>
      </c>
      <c r="I3" s="11" t="s">
        <v>268</v>
      </c>
      <c r="J3" s="11" t="s">
        <v>268</v>
      </c>
      <c r="K3" t="s">
        <v>1461</v>
      </c>
      <c r="M3" s="11" t="s">
        <v>1308</v>
      </c>
      <c r="N3" s="11" t="s">
        <v>1308</v>
      </c>
      <c r="O3" s="13" t="s">
        <v>279</v>
      </c>
      <c r="P3" s="11" t="s">
        <v>1497</v>
      </c>
      <c r="Q3" t="s">
        <v>1603</v>
      </c>
      <c r="R3" s="11" t="s">
        <v>1644</v>
      </c>
      <c r="S3" s="11" t="s">
        <v>1644</v>
      </c>
      <c r="T3" s="11" t="s">
        <v>1327</v>
      </c>
      <c r="U3" s="11" t="s">
        <v>1643</v>
      </c>
      <c r="W3">
        <v>19</v>
      </c>
      <c r="X3" s="55">
        <v>0</v>
      </c>
      <c r="Y3" s="22">
        <f t="shared" ref="Y3:Y66" si="0">X3/(W3+X3)</f>
        <v>0</v>
      </c>
      <c r="Z3" t="s">
        <v>268</v>
      </c>
      <c r="AB3" t="s">
        <v>1305</v>
      </c>
    </row>
    <row r="4" spans="1:30" x14ac:dyDescent="0.25">
      <c r="A4" t="s">
        <v>143</v>
      </c>
      <c r="B4" t="s">
        <v>18</v>
      </c>
      <c r="C4">
        <v>2019</v>
      </c>
      <c r="D4" t="s">
        <v>1281</v>
      </c>
      <c r="E4">
        <v>1</v>
      </c>
      <c r="G4" t="s">
        <v>266</v>
      </c>
      <c r="H4">
        <v>1</v>
      </c>
      <c r="I4" s="11" t="s">
        <v>268</v>
      </c>
      <c r="J4" s="11">
        <v>50</v>
      </c>
      <c r="K4" t="s">
        <v>1489</v>
      </c>
      <c r="M4" s="11">
        <v>-0.5</v>
      </c>
      <c r="N4" s="11" t="s">
        <v>1304</v>
      </c>
      <c r="O4" s="11" t="s">
        <v>284</v>
      </c>
      <c r="P4" s="11" t="s">
        <v>268</v>
      </c>
      <c r="Q4" t="s">
        <v>1316</v>
      </c>
      <c r="R4" s="11">
        <v>4</v>
      </c>
      <c r="S4" s="11">
        <v>2</v>
      </c>
      <c r="T4" s="11" t="s">
        <v>1327</v>
      </c>
      <c r="U4" s="11" t="s">
        <v>1293</v>
      </c>
      <c r="W4">
        <v>34</v>
      </c>
      <c r="X4" s="55">
        <v>11</v>
      </c>
      <c r="Y4" s="22">
        <f t="shared" si="0"/>
        <v>0.24444444444444444</v>
      </c>
      <c r="Z4" t="s">
        <v>1626</v>
      </c>
      <c r="AA4" t="s">
        <v>1662</v>
      </c>
      <c r="AB4" t="s">
        <v>288</v>
      </c>
    </row>
    <row r="5" spans="1:30" x14ac:dyDescent="0.25">
      <c r="A5" t="s">
        <v>144</v>
      </c>
      <c r="B5" t="s">
        <v>19</v>
      </c>
      <c r="C5">
        <v>2019</v>
      </c>
      <c r="D5" t="s">
        <v>1281</v>
      </c>
      <c r="E5">
        <v>1</v>
      </c>
      <c r="G5" t="s">
        <v>266</v>
      </c>
      <c r="H5">
        <v>0</v>
      </c>
      <c r="I5" s="11" t="s">
        <v>268</v>
      </c>
      <c r="J5" s="11" t="s">
        <v>268</v>
      </c>
      <c r="K5" t="s">
        <v>1351</v>
      </c>
      <c r="L5" t="s">
        <v>1355</v>
      </c>
      <c r="M5" s="11" t="s">
        <v>1308</v>
      </c>
      <c r="N5" s="11" t="s">
        <v>1308</v>
      </c>
      <c r="O5" s="11" t="s">
        <v>283</v>
      </c>
      <c r="P5" s="11" t="s">
        <v>268</v>
      </c>
      <c r="Q5" t="s">
        <v>271</v>
      </c>
      <c r="R5" s="11">
        <v>4</v>
      </c>
      <c r="S5" s="11" t="s">
        <v>1451</v>
      </c>
      <c r="T5" s="11" t="s">
        <v>1330</v>
      </c>
      <c r="U5" s="11" t="s">
        <v>1659</v>
      </c>
      <c r="W5">
        <v>86</v>
      </c>
      <c r="X5" s="55">
        <v>10</v>
      </c>
      <c r="Y5" s="22">
        <f t="shared" si="0"/>
        <v>0.10416666666666667</v>
      </c>
      <c r="Z5" s="2" t="s">
        <v>1664</v>
      </c>
      <c r="AA5" t="s">
        <v>1711</v>
      </c>
      <c r="AB5" t="s">
        <v>288</v>
      </c>
    </row>
    <row r="6" spans="1:30" x14ac:dyDescent="0.25">
      <c r="A6" t="s">
        <v>145</v>
      </c>
      <c r="B6" t="s">
        <v>20</v>
      </c>
      <c r="C6">
        <v>2019</v>
      </c>
      <c r="D6" t="s">
        <v>1281</v>
      </c>
      <c r="E6">
        <v>0</v>
      </c>
      <c r="G6" t="s">
        <v>266</v>
      </c>
      <c r="H6">
        <v>1</v>
      </c>
      <c r="I6" s="11" t="s">
        <v>268</v>
      </c>
      <c r="J6" s="11">
        <v>5</v>
      </c>
      <c r="K6" t="s">
        <v>1591</v>
      </c>
      <c r="L6" t="s">
        <v>1356</v>
      </c>
      <c r="M6" s="11" t="s">
        <v>1308</v>
      </c>
      <c r="N6" s="11" t="s">
        <v>1308</v>
      </c>
      <c r="O6" s="13" t="s">
        <v>279</v>
      </c>
      <c r="P6" s="11" t="s">
        <v>268</v>
      </c>
      <c r="Q6" t="s">
        <v>1627</v>
      </c>
      <c r="R6" s="11">
        <v>4</v>
      </c>
      <c r="S6" s="11" t="s">
        <v>1527</v>
      </c>
      <c r="T6" s="11" t="s">
        <v>1330</v>
      </c>
      <c r="U6" s="11">
        <v>2</v>
      </c>
      <c r="W6">
        <v>48</v>
      </c>
      <c r="X6" s="55">
        <v>0</v>
      </c>
      <c r="Y6" s="22">
        <f t="shared" si="0"/>
        <v>0</v>
      </c>
      <c r="Z6" s="2" t="s">
        <v>268</v>
      </c>
      <c r="AB6" t="s">
        <v>1305</v>
      </c>
    </row>
    <row r="7" spans="1:30" x14ac:dyDescent="0.25">
      <c r="A7" t="s">
        <v>147</v>
      </c>
      <c r="B7" t="s">
        <v>22</v>
      </c>
      <c r="C7">
        <v>2019</v>
      </c>
      <c r="D7" t="s">
        <v>1281</v>
      </c>
      <c r="E7">
        <v>0</v>
      </c>
      <c r="G7" t="s">
        <v>266</v>
      </c>
      <c r="H7">
        <v>0</v>
      </c>
      <c r="I7" s="11" t="s">
        <v>268</v>
      </c>
      <c r="J7" s="11" t="s">
        <v>268</v>
      </c>
      <c r="M7" s="11">
        <v>-2</v>
      </c>
      <c r="N7" s="11" t="s">
        <v>277</v>
      </c>
      <c r="O7" s="11" t="s">
        <v>281</v>
      </c>
      <c r="P7" s="11" t="s">
        <v>268</v>
      </c>
      <c r="Q7" t="s">
        <v>1483</v>
      </c>
      <c r="R7" s="11">
        <v>8</v>
      </c>
      <c r="S7" s="11" t="s">
        <v>291</v>
      </c>
      <c r="T7" s="11" t="s">
        <v>1330</v>
      </c>
      <c r="U7" s="11" t="s">
        <v>290</v>
      </c>
      <c r="W7">
        <v>40</v>
      </c>
      <c r="X7" s="55">
        <v>0</v>
      </c>
      <c r="Y7" s="22">
        <f t="shared" si="0"/>
        <v>0</v>
      </c>
      <c r="Z7" s="2" t="s">
        <v>268</v>
      </c>
      <c r="AB7" t="s">
        <v>1305</v>
      </c>
    </row>
    <row r="8" spans="1:30" x14ac:dyDescent="0.25">
      <c r="A8" t="s">
        <v>151</v>
      </c>
      <c r="B8" t="s">
        <v>26</v>
      </c>
      <c r="C8">
        <v>2020</v>
      </c>
      <c r="D8" t="s">
        <v>1281</v>
      </c>
      <c r="E8">
        <v>1</v>
      </c>
      <c r="G8" t="s">
        <v>266</v>
      </c>
      <c r="H8">
        <v>1</v>
      </c>
      <c r="I8" s="11" t="s">
        <v>268</v>
      </c>
      <c r="J8" s="11" t="s">
        <v>1304</v>
      </c>
      <c r="L8" t="s">
        <v>1377</v>
      </c>
      <c r="M8" s="11" t="s">
        <v>1308</v>
      </c>
      <c r="N8" s="11" t="s">
        <v>1308</v>
      </c>
      <c r="O8" s="11" t="s">
        <v>1265</v>
      </c>
      <c r="P8" s="11" t="s">
        <v>268</v>
      </c>
      <c r="Q8" t="s">
        <v>1660</v>
      </c>
      <c r="R8" s="11">
        <v>5</v>
      </c>
      <c r="S8" s="11">
        <v>4.8</v>
      </c>
      <c r="T8" s="11" t="s">
        <v>1330</v>
      </c>
      <c r="U8" s="11">
        <v>7</v>
      </c>
      <c r="W8">
        <v>21</v>
      </c>
      <c r="X8" s="55">
        <v>0</v>
      </c>
      <c r="Y8" s="22">
        <f t="shared" si="0"/>
        <v>0</v>
      </c>
      <c r="Z8" t="s">
        <v>268</v>
      </c>
      <c r="AB8" t="s">
        <v>1305</v>
      </c>
    </row>
    <row r="9" spans="1:30" x14ac:dyDescent="0.25">
      <c r="A9" t="s">
        <v>152</v>
      </c>
      <c r="B9" t="s">
        <v>27</v>
      </c>
      <c r="C9">
        <v>2020</v>
      </c>
      <c r="D9" t="s">
        <v>1281</v>
      </c>
      <c r="E9">
        <v>0</v>
      </c>
      <c r="G9" t="s">
        <v>266</v>
      </c>
      <c r="H9">
        <v>0</v>
      </c>
      <c r="I9" s="11" t="s">
        <v>268</v>
      </c>
      <c r="J9" s="11" t="s">
        <v>268</v>
      </c>
      <c r="K9" t="s">
        <v>1487</v>
      </c>
      <c r="L9" t="s">
        <v>1377</v>
      </c>
      <c r="M9" s="11" t="s">
        <v>1308</v>
      </c>
      <c r="N9" s="11" t="s">
        <v>1308</v>
      </c>
      <c r="O9" s="11" t="s">
        <v>1268</v>
      </c>
      <c r="P9" s="11" t="s">
        <v>268</v>
      </c>
      <c r="Q9" t="s">
        <v>1660</v>
      </c>
      <c r="R9" s="11">
        <v>6</v>
      </c>
      <c r="S9" s="11">
        <v>5.8</v>
      </c>
      <c r="T9" s="11" t="s">
        <v>1330</v>
      </c>
      <c r="U9" s="11" t="s">
        <v>1266</v>
      </c>
      <c r="W9">
        <v>75</v>
      </c>
      <c r="X9" s="55">
        <v>26</v>
      </c>
      <c r="Y9" s="22">
        <f t="shared" si="0"/>
        <v>0.25742574257425743</v>
      </c>
      <c r="Z9" s="2" t="s">
        <v>1740</v>
      </c>
      <c r="AA9" t="s">
        <v>1267</v>
      </c>
      <c r="AB9" t="s">
        <v>288</v>
      </c>
    </row>
    <row r="10" spans="1:30" x14ac:dyDescent="0.25">
      <c r="A10" t="s">
        <v>154</v>
      </c>
      <c r="B10" t="s">
        <v>29</v>
      </c>
      <c r="C10">
        <v>2019</v>
      </c>
      <c r="D10" t="s">
        <v>1281</v>
      </c>
      <c r="E10">
        <v>1</v>
      </c>
      <c r="G10" t="s">
        <v>266</v>
      </c>
      <c r="H10">
        <v>1</v>
      </c>
      <c r="I10" s="11">
        <v>0.5</v>
      </c>
      <c r="J10" s="11">
        <v>10</v>
      </c>
      <c r="L10" t="s">
        <v>1274</v>
      </c>
      <c r="M10" s="11" t="s">
        <v>1308</v>
      </c>
      <c r="N10" s="11" t="s">
        <v>1308</v>
      </c>
      <c r="O10" s="11" t="s">
        <v>1703</v>
      </c>
      <c r="P10" s="11" t="s">
        <v>268</v>
      </c>
      <c r="Q10" t="s">
        <v>271</v>
      </c>
      <c r="R10" s="11">
        <v>8</v>
      </c>
      <c r="S10" s="11">
        <v>7.9</v>
      </c>
      <c r="T10" s="11" t="s">
        <v>1330</v>
      </c>
      <c r="U10" s="11" t="s">
        <v>1275</v>
      </c>
      <c r="W10">
        <v>22</v>
      </c>
      <c r="X10" s="55">
        <v>0</v>
      </c>
      <c r="Y10" s="22">
        <f t="shared" si="0"/>
        <v>0</v>
      </c>
      <c r="Z10" s="2" t="s">
        <v>268</v>
      </c>
      <c r="AB10" t="s">
        <v>1305</v>
      </c>
    </row>
    <row r="11" spans="1:30" x14ac:dyDescent="0.25">
      <c r="A11" t="s">
        <v>155</v>
      </c>
      <c r="B11" t="s">
        <v>30</v>
      </c>
      <c r="C11">
        <v>2020</v>
      </c>
      <c r="D11" t="s">
        <v>1281</v>
      </c>
      <c r="E11">
        <v>0</v>
      </c>
      <c r="G11" t="s">
        <v>266</v>
      </c>
      <c r="H11">
        <v>0</v>
      </c>
      <c r="I11" s="11" t="s">
        <v>268</v>
      </c>
      <c r="J11" s="11" t="s">
        <v>268</v>
      </c>
      <c r="K11" t="s">
        <v>1487</v>
      </c>
      <c r="M11" s="11" t="s">
        <v>1308</v>
      </c>
      <c r="N11" s="11" t="s">
        <v>1308</v>
      </c>
      <c r="O11" s="11" t="s">
        <v>1283</v>
      </c>
      <c r="P11" s="11" t="s">
        <v>268</v>
      </c>
      <c r="Q11" t="s">
        <v>1282</v>
      </c>
      <c r="R11" s="11">
        <v>8</v>
      </c>
      <c r="S11" s="11">
        <v>6.5</v>
      </c>
      <c r="T11" s="11" t="s">
        <v>1330</v>
      </c>
      <c r="U11" s="11" t="s">
        <v>1286</v>
      </c>
      <c r="W11">
        <v>46</v>
      </c>
      <c r="X11" s="55">
        <v>5</v>
      </c>
      <c r="Y11" s="22">
        <f t="shared" si="0"/>
        <v>9.8039215686274508E-2</v>
      </c>
      <c r="Z11" s="2" t="s">
        <v>1304</v>
      </c>
      <c r="AA11" t="s">
        <v>1284</v>
      </c>
      <c r="AB11" t="s">
        <v>288</v>
      </c>
    </row>
    <row r="12" spans="1:30" x14ac:dyDescent="0.25">
      <c r="A12" t="s">
        <v>156</v>
      </c>
      <c r="B12" t="s">
        <v>31</v>
      </c>
      <c r="C12">
        <v>2020</v>
      </c>
      <c r="D12" t="s">
        <v>1281</v>
      </c>
      <c r="E12">
        <v>0</v>
      </c>
      <c r="G12" t="s">
        <v>266</v>
      </c>
      <c r="H12">
        <v>0</v>
      </c>
      <c r="I12" s="11" t="s">
        <v>268</v>
      </c>
      <c r="J12" s="11" t="s">
        <v>268</v>
      </c>
      <c r="K12" t="s">
        <v>1641</v>
      </c>
      <c r="L12" t="s">
        <v>1650</v>
      </c>
      <c r="M12" s="11">
        <v>-2</v>
      </c>
      <c r="N12" s="11" t="s">
        <v>277</v>
      </c>
      <c r="O12" s="11" t="s">
        <v>281</v>
      </c>
      <c r="P12" s="11" t="s">
        <v>268</v>
      </c>
      <c r="Q12" t="s">
        <v>1287</v>
      </c>
      <c r="R12" s="11">
        <v>8</v>
      </c>
      <c r="S12" s="11">
        <v>7</v>
      </c>
      <c r="T12" s="11" t="s">
        <v>1330</v>
      </c>
      <c r="U12" s="11" t="s">
        <v>1289</v>
      </c>
      <c r="W12">
        <v>123</v>
      </c>
      <c r="X12" s="55">
        <v>3</v>
      </c>
      <c r="Y12" s="22">
        <f t="shared" si="0"/>
        <v>2.3809523809523808E-2</v>
      </c>
      <c r="Z12" s="2" t="s">
        <v>1304</v>
      </c>
      <c r="AA12" t="s">
        <v>1292</v>
      </c>
      <c r="AB12" t="s">
        <v>1305</v>
      </c>
      <c r="AC12" t="s">
        <v>1291</v>
      </c>
    </row>
    <row r="13" spans="1:30" x14ac:dyDescent="0.25">
      <c r="A13" t="s">
        <v>157</v>
      </c>
      <c r="B13" t="s">
        <v>32</v>
      </c>
      <c r="C13">
        <v>2019</v>
      </c>
      <c r="D13" t="s">
        <v>1281</v>
      </c>
      <c r="E13">
        <v>1</v>
      </c>
      <c r="G13" t="s">
        <v>266</v>
      </c>
      <c r="H13">
        <v>1</v>
      </c>
      <c r="I13" s="11" t="s">
        <v>268</v>
      </c>
      <c r="J13" s="11">
        <v>50</v>
      </c>
      <c r="K13" t="s">
        <v>1649</v>
      </c>
      <c r="L13" t="s">
        <v>1628</v>
      </c>
      <c r="M13" s="11">
        <v>-0.5</v>
      </c>
      <c r="N13" s="11" t="s">
        <v>277</v>
      </c>
      <c r="O13" s="11" t="s">
        <v>1294</v>
      </c>
      <c r="P13" s="11" t="s">
        <v>268</v>
      </c>
      <c r="Q13" s="4" t="s">
        <v>1483</v>
      </c>
      <c r="R13" s="11">
        <v>4</v>
      </c>
      <c r="S13" s="11">
        <v>2</v>
      </c>
      <c r="T13" s="11" t="s">
        <v>1327</v>
      </c>
      <c r="U13" s="11" t="s">
        <v>1293</v>
      </c>
      <c r="W13">
        <v>43</v>
      </c>
      <c r="X13" s="55" t="s">
        <v>1304</v>
      </c>
      <c r="Y13" s="22" t="s">
        <v>1304</v>
      </c>
      <c r="Z13" s="2" t="s">
        <v>1295</v>
      </c>
      <c r="AB13" t="s">
        <v>288</v>
      </c>
    </row>
    <row r="14" spans="1:30" x14ac:dyDescent="0.25">
      <c r="A14" t="s">
        <v>158</v>
      </c>
      <c r="B14" t="s">
        <v>33</v>
      </c>
      <c r="C14">
        <v>2019</v>
      </c>
      <c r="D14" t="s">
        <v>1281</v>
      </c>
      <c r="E14">
        <v>0</v>
      </c>
      <c r="G14" t="s">
        <v>1299</v>
      </c>
      <c r="H14">
        <v>1</v>
      </c>
      <c r="I14" s="11" t="s">
        <v>268</v>
      </c>
      <c r="J14" s="11" t="s">
        <v>1304</v>
      </c>
      <c r="K14" t="s">
        <v>1647</v>
      </c>
      <c r="L14" t="s">
        <v>1648</v>
      </c>
      <c r="M14" s="11">
        <v>-2</v>
      </c>
      <c r="N14" s="11" t="s">
        <v>277</v>
      </c>
      <c r="O14" s="11" t="s">
        <v>1298</v>
      </c>
      <c r="P14" s="11" t="s">
        <v>268</v>
      </c>
      <c r="Q14" t="s">
        <v>268</v>
      </c>
      <c r="R14" s="11">
        <v>0.1</v>
      </c>
      <c r="S14" s="11">
        <v>0.1</v>
      </c>
      <c r="T14" s="11" t="s">
        <v>1330</v>
      </c>
      <c r="U14" s="11">
        <v>8</v>
      </c>
      <c r="W14">
        <v>40</v>
      </c>
      <c r="X14" s="55">
        <v>3</v>
      </c>
      <c r="Y14" s="22">
        <f t="shared" si="0"/>
        <v>6.9767441860465115E-2</v>
      </c>
      <c r="Z14" s="2" t="s">
        <v>1296</v>
      </c>
      <c r="AA14" t="s">
        <v>1666</v>
      </c>
      <c r="AB14" t="s">
        <v>288</v>
      </c>
    </row>
    <row r="15" spans="1:30" x14ac:dyDescent="0.25">
      <c r="A15" t="s">
        <v>159</v>
      </c>
      <c r="B15" t="s">
        <v>34</v>
      </c>
      <c r="C15">
        <v>2019</v>
      </c>
      <c r="D15" t="s">
        <v>1281</v>
      </c>
      <c r="E15">
        <v>1</v>
      </c>
      <c r="G15" t="s">
        <v>266</v>
      </c>
      <c r="H15">
        <v>1</v>
      </c>
      <c r="I15" s="11" t="s">
        <v>268</v>
      </c>
      <c r="J15" s="11">
        <v>50</v>
      </c>
      <c r="M15" s="11">
        <v>-0.5</v>
      </c>
      <c r="N15" s="11" t="s">
        <v>277</v>
      </c>
      <c r="O15" s="11" t="s">
        <v>1294</v>
      </c>
      <c r="P15" s="11" t="s">
        <v>268</v>
      </c>
      <c r="Q15" t="s">
        <v>268</v>
      </c>
      <c r="R15" s="11">
        <v>4</v>
      </c>
      <c r="S15" s="11">
        <v>2</v>
      </c>
      <c r="T15" s="11" t="s">
        <v>1330</v>
      </c>
      <c r="U15" s="11" t="s">
        <v>1293</v>
      </c>
      <c r="W15">
        <v>121</v>
      </c>
      <c r="X15" s="55">
        <v>0</v>
      </c>
      <c r="Y15" s="22">
        <f t="shared" si="0"/>
        <v>0</v>
      </c>
      <c r="Z15" s="2" t="s">
        <v>268</v>
      </c>
      <c r="AB15" t="s">
        <v>1305</v>
      </c>
    </row>
    <row r="16" spans="1:30" x14ac:dyDescent="0.25">
      <c r="A16" t="s">
        <v>160</v>
      </c>
      <c r="B16" t="s">
        <v>35</v>
      </c>
      <c r="C16">
        <v>2019</v>
      </c>
      <c r="D16" t="s">
        <v>1281</v>
      </c>
      <c r="E16">
        <v>1</v>
      </c>
      <c r="F16" t="s">
        <v>1365</v>
      </c>
      <c r="G16" t="s">
        <v>266</v>
      </c>
      <c r="H16">
        <v>1</v>
      </c>
      <c r="I16" s="11" t="s">
        <v>268</v>
      </c>
      <c r="J16" s="11">
        <v>1</v>
      </c>
      <c r="K16" t="s">
        <v>1461</v>
      </c>
      <c r="M16" s="11" t="s">
        <v>1301</v>
      </c>
      <c r="N16" s="11" t="s">
        <v>1300</v>
      </c>
      <c r="O16" s="11" t="s">
        <v>1302</v>
      </c>
      <c r="P16" s="11" t="s">
        <v>1497</v>
      </c>
      <c r="Q16" t="s">
        <v>1303</v>
      </c>
      <c r="R16" s="11">
        <v>8</v>
      </c>
      <c r="S16" s="11">
        <v>7.9</v>
      </c>
      <c r="T16" s="11" t="s">
        <v>1330</v>
      </c>
      <c r="U16" s="11" t="s">
        <v>1363</v>
      </c>
      <c r="V16" s="11" t="s">
        <v>1315</v>
      </c>
      <c r="W16">
        <v>70</v>
      </c>
      <c r="X16" s="55">
        <v>11</v>
      </c>
      <c r="Y16" s="22">
        <f t="shared" si="0"/>
        <v>0.13580246913580246</v>
      </c>
      <c r="Z16" s="2" t="s">
        <v>1668</v>
      </c>
      <c r="AA16" t="s">
        <v>1712</v>
      </c>
      <c r="AB16" t="s">
        <v>288</v>
      </c>
    </row>
    <row r="17" spans="1:30" x14ac:dyDescent="0.25">
      <c r="A17" t="s">
        <v>161</v>
      </c>
      <c r="B17" t="s">
        <v>36</v>
      </c>
      <c r="C17">
        <v>2019</v>
      </c>
      <c r="D17" t="s">
        <v>1281</v>
      </c>
      <c r="E17">
        <v>1</v>
      </c>
      <c r="F17" t="s">
        <v>1365</v>
      </c>
      <c r="G17" t="s">
        <v>266</v>
      </c>
      <c r="H17">
        <v>0</v>
      </c>
      <c r="I17" s="11" t="s">
        <v>268</v>
      </c>
      <c r="J17" s="11" t="s">
        <v>268</v>
      </c>
      <c r="M17" s="11" t="s">
        <v>1304</v>
      </c>
      <c r="N17" s="11" t="s">
        <v>1308</v>
      </c>
      <c r="O17" s="11" t="s">
        <v>1304</v>
      </c>
      <c r="P17" s="11" t="s">
        <v>1304</v>
      </c>
      <c r="Q17" t="s">
        <v>1674</v>
      </c>
      <c r="R17" s="11">
        <v>6</v>
      </c>
      <c r="S17" s="11">
        <v>6</v>
      </c>
      <c r="T17" s="11" t="s">
        <v>1330</v>
      </c>
      <c r="U17" s="11">
        <v>8</v>
      </c>
      <c r="W17">
        <v>51</v>
      </c>
      <c r="X17" s="55">
        <v>1</v>
      </c>
      <c r="Y17" s="22">
        <f t="shared" si="0"/>
        <v>1.9230769230769232E-2</v>
      </c>
      <c r="Z17" s="2" t="s">
        <v>1304</v>
      </c>
      <c r="AA17" t="s">
        <v>1306</v>
      </c>
      <c r="AB17" t="s">
        <v>288</v>
      </c>
      <c r="AD17" t="s">
        <v>1434</v>
      </c>
    </row>
    <row r="18" spans="1:30" x14ac:dyDescent="0.25">
      <c r="A18" t="s">
        <v>162</v>
      </c>
      <c r="B18" t="s">
        <v>37</v>
      </c>
      <c r="C18">
        <v>2020</v>
      </c>
      <c r="D18" t="s">
        <v>1281</v>
      </c>
      <c r="E18">
        <v>0</v>
      </c>
      <c r="F18" t="s">
        <v>1365</v>
      </c>
      <c r="G18" t="s">
        <v>266</v>
      </c>
      <c r="H18">
        <v>0</v>
      </c>
      <c r="I18" s="11" t="s">
        <v>268</v>
      </c>
      <c r="J18" s="11" t="s">
        <v>268</v>
      </c>
      <c r="K18" t="s">
        <v>1646</v>
      </c>
      <c r="L18" t="s">
        <v>1652</v>
      </c>
      <c r="M18" s="11" t="s">
        <v>1304</v>
      </c>
      <c r="N18" s="11" t="s">
        <v>1308</v>
      </c>
      <c r="O18" s="11" t="s">
        <v>279</v>
      </c>
      <c r="P18" s="11" t="s">
        <v>268</v>
      </c>
      <c r="Q18" t="s">
        <v>1307</v>
      </c>
      <c r="R18" s="11">
        <v>8</v>
      </c>
      <c r="S18" s="11" t="s">
        <v>1312</v>
      </c>
      <c r="T18" s="11" t="s">
        <v>1327</v>
      </c>
      <c r="U18" s="11" t="s">
        <v>1309</v>
      </c>
      <c r="V18" s="11" t="s">
        <v>1314</v>
      </c>
      <c r="W18">
        <v>53</v>
      </c>
      <c r="X18" s="55">
        <v>0</v>
      </c>
      <c r="Y18" s="22">
        <f t="shared" si="0"/>
        <v>0</v>
      </c>
      <c r="Z18" s="2" t="s">
        <v>268</v>
      </c>
      <c r="AB18" t="s">
        <v>1305</v>
      </c>
      <c r="AD18" t="s">
        <v>1434</v>
      </c>
    </row>
    <row r="19" spans="1:30" x14ac:dyDescent="0.25">
      <c r="A19" t="s">
        <v>163</v>
      </c>
      <c r="B19" t="s">
        <v>38</v>
      </c>
      <c r="C19">
        <v>2019</v>
      </c>
      <c r="D19" t="s">
        <v>1281</v>
      </c>
      <c r="E19">
        <v>0</v>
      </c>
      <c r="G19" t="s">
        <v>266</v>
      </c>
      <c r="H19">
        <v>0</v>
      </c>
      <c r="I19" s="11" t="s">
        <v>268</v>
      </c>
      <c r="J19" s="11" t="s">
        <v>268</v>
      </c>
      <c r="K19" t="s">
        <v>1461</v>
      </c>
      <c r="M19" s="11" t="s">
        <v>1304</v>
      </c>
      <c r="N19" s="11" t="s">
        <v>1308</v>
      </c>
      <c r="O19" s="11" t="s">
        <v>1317</v>
      </c>
      <c r="P19" s="11" t="s">
        <v>1497</v>
      </c>
      <c r="Q19" t="s">
        <v>1316</v>
      </c>
      <c r="R19" s="11">
        <v>4</v>
      </c>
      <c r="S19" s="11">
        <v>4</v>
      </c>
      <c r="T19" s="11" t="s">
        <v>1330</v>
      </c>
      <c r="U19" s="11" t="s">
        <v>1319</v>
      </c>
      <c r="W19">
        <v>19</v>
      </c>
      <c r="X19" s="55">
        <v>4</v>
      </c>
      <c r="Y19" s="22">
        <f t="shared" si="0"/>
        <v>0.17391304347826086</v>
      </c>
      <c r="Z19" s="2" t="s">
        <v>1499</v>
      </c>
      <c r="AA19" t="s">
        <v>1318</v>
      </c>
      <c r="AB19" t="s">
        <v>288</v>
      </c>
    </row>
    <row r="20" spans="1:30" x14ac:dyDescent="0.25">
      <c r="A20" t="s">
        <v>164</v>
      </c>
      <c r="B20" t="s">
        <v>39</v>
      </c>
      <c r="C20">
        <v>2019</v>
      </c>
      <c r="D20" t="s">
        <v>1281</v>
      </c>
      <c r="E20">
        <v>0</v>
      </c>
      <c r="F20" t="s">
        <v>274</v>
      </c>
      <c r="G20" t="s">
        <v>266</v>
      </c>
      <c r="H20">
        <v>1</v>
      </c>
      <c r="I20" s="11" t="s">
        <v>268</v>
      </c>
      <c r="J20" s="11">
        <v>2</v>
      </c>
      <c r="K20" t="s">
        <v>1647</v>
      </c>
      <c r="L20" t="s">
        <v>1321</v>
      </c>
      <c r="M20" s="11">
        <v>-1</v>
      </c>
      <c r="N20" s="11" t="s">
        <v>1304</v>
      </c>
      <c r="O20" s="11" t="s">
        <v>1322</v>
      </c>
      <c r="P20" s="11" t="s">
        <v>268</v>
      </c>
      <c r="Q20" t="s">
        <v>1323</v>
      </c>
      <c r="R20" s="11">
        <v>8.4</v>
      </c>
      <c r="S20" s="11">
        <v>7</v>
      </c>
      <c r="T20" s="11" t="s">
        <v>1327</v>
      </c>
      <c r="U20" s="11" t="s">
        <v>1325</v>
      </c>
      <c r="W20">
        <v>38</v>
      </c>
      <c r="X20" s="55">
        <v>3</v>
      </c>
      <c r="Y20" s="22">
        <f t="shared" si="0"/>
        <v>7.3170731707317069E-2</v>
      </c>
      <c r="Z20" s="2" t="s">
        <v>1304</v>
      </c>
      <c r="AA20" t="s">
        <v>1324</v>
      </c>
      <c r="AB20" t="s">
        <v>1297</v>
      </c>
    </row>
    <row r="21" spans="1:30" x14ac:dyDescent="0.25">
      <c r="A21" t="s">
        <v>165</v>
      </c>
      <c r="B21" t="s">
        <v>40</v>
      </c>
      <c r="C21">
        <v>2019</v>
      </c>
      <c r="D21" t="s">
        <v>1281</v>
      </c>
      <c r="E21">
        <v>1</v>
      </c>
      <c r="G21" t="s">
        <v>266</v>
      </c>
      <c r="H21">
        <v>1</v>
      </c>
      <c r="I21" s="11" t="s">
        <v>268</v>
      </c>
      <c r="J21" s="11" t="s">
        <v>1332</v>
      </c>
      <c r="K21" t="s">
        <v>1647</v>
      </c>
      <c r="L21" t="s">
        <v>1331</v>
      </c>
      <c r="M21" s="11">
        <v>1</v>
      </c>
      <c r="N21" s="11" t="s">
        <v>277</v>
      </c>
      <c r="O21" s="11" t="s">
        <v>279</v>
      </c>
      <c r="P21" s="11" t="s">
        <v>268</v>
      </c>
      <c r="Q21" t="s">
        <v>1316</v>
      </c>
      <c r="R21" s="11">
        <v>4</v>
      </c>
      <c r="S21" s="11" t="s">
        <v>1304</v>
      </c>
      <c r="T21" s="11" t="s">
        <v>1330</v>
      </c>
      <c r="U21" s="11" t="s">
        <v>1329</v>
      </c>
      <c r="V21" s="11" t="s">
        <v>1334</v>
      </c>
      <c r="W21">
        <v>40</v>
      </c>
      <c r="X21" s="55">
        <v>0</v>
      </c>
      <c r="Y21" s="22">
        <f t="shared" si="0"/>
        <v>0</v>
      </c>
      <c r="Z21" s="2" t="s">
        <v>268</v>
      </c>
      <c r="AB21" t="s">
        <v>1305</v>
      </c>
    </row>
    <row r="22" spans="1:30" x14ac:dyDescent="0.25">
      <c r="A22" t="s">
        <v>166</v>
      </c>
      <c r="B22" t="s">
        <v>41</v>
      </c>
      <c r="C22">
        <v>2020</v>
      </c>
      <c r="D22" t="s">
        <v>1281</v>
      </c>
      <c r="E22">
        <v>0</v>
      </c>
      <c r="F22" t="s">
        <v>1336</v>
      </c>
      <c r="G22" t="s">
        <v>266</v>
      </c>
      <c r="H22">
        <v>1</v>
      </c>
      <c r="I22" s="11">
        <v>1.5900000000000001E-2</v>
      </c>
      <c r="J22" s="11" t="s">
        <v>268</v>
      </c>
      <c r="K22" t="s">
        <v>1634</v>
      </c>
      <c r="M22" s="11" t="s">
        <v>1710</v>
      </c>
      <c r="N22" s="11" t="s">
        <v>1300</v>
      </c>
      <c r="O22" s="11" t="s">
        <v>279</v>
      </c>
      <c r="P22" s="11" t="s">
        <v>1497</v>
      </c>
      <c r="Q22" t="s">
        <v>1304</v>
      </c>
      <c r="R22" s="11">
        <v>6</v>
      </c>
      <c r="S22" s="11">
        <v>6</v>
      </c>
      <c r="T22" s="11" t="s">
        <v>1330</v>
      </c>
      <c r="U22" s="11" t="s">
        <v>1338</v>
      </c>
      <c r="W22">
        <v>42</v>
      </c>
      <c r="X22" s="55">
        <v>4</v>
      </c>
      <c r="Y22" s="22">
        <f t="shared" si="0"/>
        <v>8.6956521739130432E-2</v>
      </c>
      <c r="Z22" s="2" t="s">
        <v>1500</v>
      </c>
      <c r="AA22" t="s">
        <v>1781</v>
      </c>
      <c r="AB22" t="s">
        <v>288</v>
      </c>
    </row>
    <row r="23" spans="1:30" x14ac:dyDescent="0.25">
      <c r="A23" t="s">
        <v>167</v>
      </c>
      <c r="B23" t="s">
        <v>42</v>
      </c>
      <c r="C23">
        <v>2019</v>
      </c>
      <c r="D23" t="s">
        <v>1281</v>
      </c>
      <c r="E23">
        <v>0</v>
      </c>
      <c r="F23" t="s">
        <v>1341</v>
      </c>
      <c r="G23" t="s">
        <v>266</v>
      </c>
      <c r="H23">
        <v>1</v>
      </c>
      <c r="I23" s="11" t="s">
        <v>268</v>
      </c>
      <c r="J23" s="11">
        <v>3</v>
      </c>
      <c r="K23" t="s">
        <v>1461</v>
      </c>
      <c r="M23" s="11" t="s">
        <v>1308</v>
      </c>
      <c r="N23" s="11" t="s">
        <v>1308</v>
      </c>
      <c r="O23" s="11" t="s">
        <v>1268</v>
      </c>
      <c r="P23" s="11" t="s">
        <v>1501</v>
      </c>
      <c r="Q23" t="s">
        <v>1342</v>
      </c>
      <c r="R23" s="11">
        <v>8</v>
      </c>
      <c r="S23" s="11" t="s">
        <v>1304</v>
      </c>
      <c r="T23" s="11" t="s">
        <v>1330</v>
      </c>
      <c r="U23" s="11">
        <v>8</v>
      </c>
      <c r="V23" s="11" t="s">
        <v>1343</v>
      </c>
      <c r="W23">
        <v>48</v>
      </c>
      <c r="X23" s="55">
        <v>19</v>
      </c>
      <c r="Y23" s="22">
        <f t="shared" si="0"/>
        <v>0.28358208955223879</v>
      </c>
      <c r="Z23" s="2" t="s">
        <v>1502</v>
      </c>
      <c r="AA23" t="s">
        <v>1713</v>
      </c>
      <c r="AB23" t="s">
        <v>288</v>
      </c>
    </row>
    <row r="24" spans="1:30" x14ac:dyDescent="0.25">
      <c r="A24" t="s">
        <v>168</v>
      </c>
      <c r="B24" t="s">
        <v>43</v>
      </c>
      <c r="C24">
        <v>2020</v>
      </c>
      <c r="D24" t="s">
        <v>1281</v>
      </c>
      <c r="E24">
        <v>1</v>
      </c>
      <c r="G24" t="s">
        <v>266</v>
      </c>
      <c r="H24">
        <v>1</v>
      </c>
      <c r="I24" s="11" t="s">
        <v>268</v>
      </c>
      <c r="J24" s="11" t="s">
        <v>1304</v>
      </c>
      <c r="K24" t="s">
        <v>1461</v>
      </c>
      <c r="L24" t="s">
        <v>1637</v>
      </c>
      <c r="M24" s="11" t="s">
        <v>1308</v>
      </c>
      <c r="N24" s="11" t="s">
        <v>1300</v>
      </c>
      <c r="O24" s="11" t="s">
        <v>1346</v>
      </c>
      <c r="P24" s="11" t="s">
        <v>268</v>
      </c>
      <c r="Q24" t="s">
        <v>1347</v>
      </c>
      <c r="R24" s="11">
        <v>6</v>
      </c>
      <c r="S24" s="11">
        <v>6</v>
      </c>
      <c r="T24" s="11" t="s">
        <v>1330</v>
      </c>
      <c r="U24" s="11" t="s">
        <v>1345</v>
      </c>
      <c r="W24">
        <v>42</v>
      </c>
      <c r="X24" s="55">
        <v>7</v>
      </c>
      <c r="Y24" s="22">
        <f t="shared" si="0"/>
        <v>0.14285714285714285</v>
      </c>
      <c r="Z24" s="2" t="s">
        <v>1741</v>
      </c>
      <c r="AA24" t="s">
        <v>1714</v>
      </c>
      <c r="AB24" t="s">
        <v>288</v>
      </c>
    </row>
    <row r="25" spans="1:30" x14ac:dyDescent="0.25">
      <c r="A25" t="s">
        <v>169</v>
      </c>
      <c r="B25" t="s">
        <v>44</v>
      </c>
      <c r="C25">
        <v>2019</v>
      </c>
      <c r="D25" t="s">
        <v>1349</v>
      </c>
      <c r="E25">
        <v>1</v>
      </c>
      <c r="G25" t="s">
        <v>276</v>
      </c>
      <c r="H25">
        <v>1</v>
      </c>
      <c r="I25" s="11" t="s">
        <v>1304</v>
      </c>
      <c r="J25" s="11" t="s">
        <v>1304</v>
      </c>
      <c r="K25" t="s">
        <v>1351</v>
      </c>
      <c r="L25" t="s">
        <v>1353</v>
      </c>
      <c r="M25" s="11" t="s">
        <v>1308</v>
      </c>
      <c r="N25" s="11" t="s">
        <v>1308</v>
      </c>
      <c r="O25" s="11" t="s">
        <v>1354</v>
      </c>
      <c r="P25" s="11" t="s">
        <v>1497</v>
      </c>
      <c r="Q25" t="s">
        <v>1357</v>
      </c>
      <c r="R25" s="11" t="s">
        <v>1350</v>
      </c>
      <c r="S25" s="11" t="s">
        <v>1350</v>
      </c>
      <c r="T25" s="11" t="s">
        <v>1348</v>
      </c>
      <c r="U25" s="11" t="s">
        <v>1264</v>
      </c>
      <c r="V25" s="11" t="s">
        <v>1349</v>
      </c>
      <c r="W25">
        <v>38</v>
      </c>
      <c r="X25" s="55">
        <v>8</v>
      </c>
      <c r="Y25" s="22">
        <f t="shared" si="0"/>
        <v>0.17391304347826086</v>
      </c>
      <c r="Z25" s="2" t="s">
        <v>1304</v>
      </c>
      <c r="AA25" t="s">
        <v>1352</v>
      </c>
      <c r="AB25" t="s">
        <v>288</v>
      </c>
    </row>
    <row r="26" spans="1:30" x14ac:dyDescent="0.25">
      <c r="A26" t="s">
        <v>170</v>
      </c>
      <c r="B26" t="s">
        <v>45</v>
      </c>
      <c r="C26">
        <v>2019</v>
      </c>
      <c r="D26" t="s">
        <v>1281</v>
      </c>
      <c r="E26">
        <v>0</v>
      </c>
      <c r="G26" t="s">
        <v>266</v>
      </c>
      <c r="H26">
        <v>1</v>
      </c>
      <c r="I26" s="11" t="s">
        <v>1304</v>
      </c>
      <c r="J26" s="11" t="s">
        <v>1304</v>
      </c>
      <c r="K26" t="s">
        <v>1635</v>
      </c>
      <c r="L26" t="s">
        <v>1636</v>
      </c>
      <c r="M26" s="11" t="s">
        <v>1308</v>
      </c>
      <c r="N26" s="11" t="s">
        <v>1308</v>
      </c>
      <c r="O26" s="11" t="s">
        <v>1359</v>
      </c>
      <c r="P26" s="11" t="s">
        <v>268</v>
      </c>
      <c r="Q26" t="s">
        <v>1358</v>
      </c>
      <c r="R26" s="11">
        <v>6</v>
      </c>
      <c r="S26" s="11">
        <v>6</v>
      </c>
      <c r="T26" s="11" t="s">
        <v>1330</v>
      </c>
      <c r="U26" s="11" t="s">
        <v>1361</v>
      </c>
      <c r="W26">
        <v>43</v>
      </c>
      <c r="X26" s="55">
        <v>38</v>
      </c>
      <c r="Y26" s="22">
        <f t="shared" si="0"/>
        <v>0.46913580246913578</v>
      </c>
      <c r="Z26" s="2" t="s">
        <v>1504</v>
      </c>
      <c r="AA26" t="s">
        <v>1360</v>
      </c>
      <c r="AB26" t="s">
        <v>288</v>
      </c>
    </row>
    <row r="27" spans="1:30" x14ac:dyDescent="0.25">
      <c r="A27" t="s">
        <v>171</v>
      </c>
      <c r="B27" t="s">
        <v>46</v>
      </c>
      <c r="C27">
        <v>2019</v>
      </c>
      <c r="D27" t="s">
        <v>1281</v>
      </c>
      <c r="E27">
        <v>0</v>
      </c>
      <c r="G27" t="s">
        <v>266</v>
      </c>
      <c r="H27">
        <v>0</v>
      </c>
      <c r="I27" s="11" t="s">
        <v>268</v>
      </c>
      <c r="J27" s="11" t="s">
        <v>268</v>
      </c>
      <c r="M27" s="11">
        <v>-2</v>
      </c>
      <c r="N27" s="11" t="s">
        <v>277</v>
      </c>
      <c r="O27" s="11" t="s">
        <v>1298</v>
      </c>
      <c r="P27" s="11" t="s">
        <v>268</v>
      </c>
      <c r="Q27" t="s">
        <v>1358</v>
      </c>
      <c r="R27" s="11">
        <v>8</v>
      </c>
      <c r="S27" s="11">
        <v>8</v>
      </c>
      <c r="T27" s="11" t="s">
        <v>1330</v>
      </c>
      <c r="U27" s="11" t="s">
        <v>1363</v>
      </c>
      <c r="W27">
        <v>30</v>
      </c>
      <c r="X27" s="55">
        <v>30</v>
      </c>
      <c r="Y27" s="22">
        <f t="shared" si="0"/>
        <v>0.5</v>
      </c>
      <c r="Z27" s="2" t="s">
        <v>1731</v>
      </c>
      <c r="AA27" t="s">
        <v>1732</v>
      </c>
      <c r="AB27" t="s">
        <v>288</v>
      </c>
      <c r="AC27" t="s">
        <v>1362</v>
      </c>
    </row>
    <row r="28" spans="1:30" x14ac:dyDescent="0.25">
      <c r="A28" t="s">
        <v>172</v>
      </c>
      <c r="B28" t="s">
        <v>47</v>
      </c>
      <c r="C28">
        <v>2020</v>
      </c>
      <c r="D28" t="s">
        <v>1281</v>
      </c>
      <c r="E28">
        <v>0</v>
      </c>
      <c r="F28" t="s">
        <v>1365</v>
      </c>
      <c r="G28" t="s">
        <v>266</v>
      </c>
      <c r="H28">
        <v>0</v>
      </c>
      <c r="I28" s="11" t="s">
        <v>268</v>
      </c>
      <c r="J28" s="11" t="s">
        <v>268</v>
      </c>
      <c r="K28" t="s">
        <v>1461</v>
      </c>
      <c r="M28" s="11" t="s">
        <v>1308</v>
      </c>
      <c r="N28" s="11" t="s">
        <v>1308</v>
      </c>
      <c r="O28" s="11" t="s">
        <v>1301</v>
      </c>
      <c r="P28" s="11" t="s">
        <v>1506</v>
      </c>
      <c r="Q28" t="s">
        <v>1366</v>
      </c>
      <c r="R28" s="11">
        <v>6.2</v>
      </c>
      <c r="S28" s="11">
        <v>5.6</v>
      </c>
      <c r="T28" s="11" t="s">
        <v>1330</v>
      </c>
      <c r="U28" s="11" t="s">
        <v>1286</v>
      </c>
      <c r="V28" s="11" t="s">
        <v>1315</v>
      </c>
      <c r="W28">
        <v>37</v>
      </c>
      <c r="X28" s="55" t="s">
        <v>1304</v>
      </c>
      <c r="Y28" s="22" t="s">
        <v>1304</v>
      </c>
      <c r="Z28" s="2" t="s">
        <v>268</v>
      </c>
      <c r="AB28" t="s">
        <v>1305</v>
      </c>
      <c r="AD28" t="s">
        <v>1367</v>
      </c>
    </row>
    <row r="29" spans="1:30" x14ac:dyDescent="0.25">
      <c r="A29" t="s">
        <v>173</v>
      </c>
      <c r="B29" t="s">
        <v>48</v>
      </c>
      <c r="C29">
        <v>2019</v>
      </c>
      <c r="D29" t="s">
        <v>1281</v>
      </c>
      <c r="E29">
        <v>0</v>
      </c>
      <c r="G29" t="s">
        <v>266</v>
      </c>
      <c r="H29">
        <v>0</v>
      </c>
      <c r="I29" s="11" t="s">
        <v>268</v>
      </c>
      <c r="J29" s="11" t="s">
        <v>268</v>
      </c>
      <c r="M29" s="11">
        <v>-1</v>
      </c>
      <c r="N29" s="11" t="s">
        <v>1304</v>
      </c>
      <c r="O29" s="11" t="s">
        <v>279</v>
      </c>
      <c r="P29" s="11" t="s">
        <v>1497</v>
      </c>
      <c r="Q29" t="s">
        <v>1358</v>
      </c>
      <c r="R29" s="11">
        <v>8</v>
      </c>
      <c r="S29" s="11">
        <v>7</v>
      </c>
      <c r="T29" s="11" t="s">
        <v>1327</v>
      </c>
      <c r="U29" s="11" t="s">
        <v>1368</v>
      </c>
      <c r="W29">
        <v>90</v>
      </c>
      <c r="X29" s="55">
        <v>7</v>
      </c>
      <c r="Y29" s="22">
        <f t="shared" si="0"/>
        <v>7.2164948453608241E-2</v>
      </c>
      <c r="Z29" s="2" t="s">
        <v>1507</v>
      </c>
      <c r="AA29" t="s">
        <v>1715</v>
      </c>
      <c r="AB29" t="s">
        <v>288</v>
      </c>
    </row>
    <row r="30" spans="1:30" x14ac:dyDescent="0.25">
      <c r="A30" t="s">
        <v>174</v>
      </c>
      <c r="B30" t="s">
        <v>49</v>
      </c>
      <c r="C30">
        <v>2020</v>
      </c>
      <c r="D30" t="s">
        <v>1281</v>
      </c>
      <c r="E30">
        <v>0</v>
      </c>
      <c r="F30" t="s">
        <v>1341</v>
      </c>
      <c r="G30" t="s">
        <v>266</v>
      </c>
      <c r="H30">
        <v>1</v>
      </c>
      <c r="I30" s="11" t="s">
        <v>268</v>
      </c>
      <c r="J30" s="11">
        <v>10</v>
      </c>
      <c r="M30" s="11" t="s">
        <v>1308</v>
      </c>
      <c r="N30" s="11" t="s">
        <v>1300</v>
      </c>
      <c r="O30" s="11" t="s">
        <v>1704</v>
      </c>
      <c r="P30" s="11" t="s">
        <v>268</v>
      </c>
      <c r="Q30" t="s">
        <v>1347</v>
      </c>
      <c r="R30" s="11">
        <v>8</v>
      </c>
      <c r="S30" s="11">
        <v>7.9</v>
      </c>
      <c r="T30" s="11" t="s">
        <v>1330</v>
      </c>
      <c r="U30" s="11" t="s">
        <v>1372</v>
      </c>
      <c r="W30">
        <v>37</v>
      </c>
      <c r="X30" s="55">
        <v>1</v>
      </c>
      <c r="Y30" s="22">
        <f t="shared" si="0"/>
        <v>2.6315789473684209E-2</v>
      </c>
      <c r="Z30" t="s">
        <v>1304</v>
      </c>
      <c r="AA30" t="s">
        <v>1733</v>
      </c>
      <c r="AB30" t="s">
        <v>288</v>
      </c>
    </row>
    <row r="31" spans="1:30" x14ac:dyDescent="0.25">
      <c r="A31" t="s">
        <v>176</v>
      </c>
      <c r="B31" t="s">
        <v>51</v>
      </c>
      <c r="C31">
        <v>2020</v>
      </c>
      <c r="D31" t="s">
        <v>1281</v>
      </c>
      <c r="E31">
        <v>0</v>
      </c>
      <c r="G31" t="s">
        <v>266</v>
      </c>
      <c r="H31">
        <v>1</v>
      </c>
      <c r="I31" s="11" t="s">
        <v>268</v>
      </c>
      <c r="J31" s="11">
        <v>25</v>
      </c>
      <c r="K31" t="s">
        <v>1461</v>
      </c>
      <c r="L31" t="s">
        <v>1658</v>
      </c>
      <c r="M31" s="11" t="s">
        <v>1308</v>
      </c>
      <c r="N31" s="11" t="s">
        <v>1308</v>
      </c>
      <c r="O31" s="11" t="s">
        <v>1378</v>
      </c>
      <c r="P31" s="11" t="s">
        <v>1497</v>
      </c>
      <c r="Q31" t="s">
        <v>1282</v>
      </c>
      <c r="R31" s="11" t="s">
        <v>1304</v>
      </c>
      <c r="S31" s="11" t="s">
        <v>1681</v>
      </c>
      <c r="T31" s="11" t="s">
        <v>1701</v>
      </c>
      <c r="V31" s="11" t="s">
        <v>1380</v>
      </c>
      <c r="W31">
        <v>95</v>
      </c>
      <c r="X31" s="55">
        <v>0</v>
      </c>
      <c r="Y31" s="22">
        <f t="shared" si="0"/>
        <v>0</v>
      </c>
      <c r="Z31" s="2" t="s">
        <v>268</v>
      </c>
      <c r="AB31" t="s">
        <v>1305</v>
      </c>
      <c r="AC31" t="s">
        <v>1700</v>
      </c>
    </row>
    <row r="32" spans="1:30" x14ac:dyDescent="0.25">
      <c r="A32" t="s">
        <v>176</v>
      </c>
      <c r="B32" t="s">
        <v>51</v>
      </c>
      <c r="C32">
        <v>2020</v>
      </c>
      <c r="D32" t="s">
        <v>1281</v>
      </c>
      <c r="E32">
        <v>1</v>
      </c>
      <c r="G32" t="s">
        <v>266</v>
      </c>
      <c r="H32">
        <v>1</v>
      </c>
      <c r="I32" s="11" t="s">
        <v>268</v>
      </c>
      <c r="J32" s="11">
        <v>25</v>
      </c>
      <c r="K32" t="s">
        <v>1461</v>
      </c>
      <c r="L32" t="s">
        <v>1658</v>
      </c>
      <c r="M32" s="11" t="s">
        <v>1308</v>
      </c>
      <c r="N32" s="11" t="s">
        <v>1308</v>
      </c>
      <c r="O32" s="11" t="s">
        <v>1378</v>
      </c>
      <c r="P32" s="11" t="s">
        <v>1497</v>
      </c>
      <c r="Q32" t="s">
        <v>1282</v>
      </c>
      <c r="R32" s="11">
        <v>6</v>
      </c>
      <c r="S32" s="11">
        <v>4.5</v>
      </c>
      <c r="T32" s="11" t="s">
        <v>1330</v>
      </c>
      <c r="U32" s="11" t="s">
        <v>1381</v>
      </c>
      <c r="V32" s="11" t="s">
        <v>1379</v>
      </c>
      <c r="W32">
        <v>102</v>
      </c>
      <c r="X32" s="55">
        <v>0</v>
      </c>
      <c r="Y32" s="22">
        <f t="shared" si="0"/>
        <v>0</v>
      </c>
      <c r="Z32" s="2" t="s">
        <v>268</v>
      </c>
      <c r="AB32" t="s">
        <v>1305</v>
      </c>
    </row>
    <row r="33" spans="1:30" x14ac:dyDescent="0.25">
      <c r="A33" t="s">
        <v>177</v>
      </c>
      <c r="B33" t="s">
        <v>52</v>
      </c>
      <c r="C33">
        <v>2020</v>
      </c>
      <c r="D33" t="s">
        <v>1281</v>
      </c>
      <c r="E33">
        <v>0</v>
      </c>
      <c r="F33" t="s">
        <v>1365</v>
      </c>
      <c r="G33" t="s">
        <v>266</v>
      </c>
      <c r="H33">
        <v>1</v>
      </c>
      <c r="I33" s="11" t="s">
        <v>268</v>
      </c>
      <c r="J33" s="11" t="s">
        <v>1333</v>
      </c>
      <c r="K33" t="s">
        <v>1461</v>
      </c>
      <c r="L33" t="s">
        <v>1608</v>
      </c>
      <c r="M33" s="11" t="s">
        <v>1308</v>
      </c>
      <c r="N33" s="11" t="s">
        <v>1308</v>
      </c>
      <c r="O33" s="11" t="s">
        <v>1382</v>
      </c>
      <c r="P33" s="11" t="s">
        <v>1497</v>
      </c>
      <c r="Q33" t="s">
        <v>1371</v>
      </c>
      <c r="R33" s="11">
        <v>8</v>
      </c>
      <c r="S33" s="11">
        <v>8</v>
      </c>
      <c r="T33" s="11" t="s">
        <v>1330</v>
      </c>
      <c r="U33" s="11" t="s">
        <v>1385</v>
      </c>
      <c r="V33" s="11" t="s">
        <v>1386</v>
      </c>
      <c r="W33">
        <v>67</v>
      </c>
      <c r="X33" s="55">
        <v>11</v>
      </c>
      <c r="Y33" s="22">
        <f t="shared" si="0"/>
        <v>0.14102564102564102</v>
      </c>
      <c r="Z33" s="2" t="s">
        <v>1507</v>
      </c>
      <c r="AA33" t="s">
        <v>1712</v>
      </c>
      <c r="AB33" t="s">
        <v>288</v>
      </c>
      <c r="AD33" t="s">
        <v>1367</v>
      </c>
    </row>
    <row r="34" spans="1:30" x14ac:dyDescent="0.25">
      <c r="A34" t="s">
        <v>177</v>
      </c>
      <c r="B34" t="s">
        <v>52</v>
      </c>
      <c r="C34">
        <v>2020</v>
      </c>
      <c r="D34" t="s">
        <v>1281</v>
      </c>
      <c r="E34">
        <v>0</v>
      </c>
      <c r="F34" t="s">
        <v>1365</v>
      </c>
      <c r="G34" t="s">
        <v>266</v>
      </c>
      <c r="H34">
        <v>1</v>
      </c>
      <c r="I34" s="11" t="s">
        <v>268</v>
      </c>
      <c r="J34" s="11" t="s">
        <v>1333</v>
      </c>
      <c r="K34" t="s">
        <v>1461</v>
      </c>
      <c r="L34" t="s">
        <v>1608</v>
      </c>
      <c r="M34" s="11" t="s">
        <v>1308</v>
      </c>
      <c r="N34" s="11" t="s">
        <v>1308</v>
      </c>
      <c r="O34" s="11" t="s">
        <v>1382</v>
      </c>
      <c r="P34" s="11" t="s">
        <v>1497</v>
      </c>
      <c r="Q34" t="s">
        <v>1371</v>
      </c>
      <c r="R34" s="11">
        <v>8</v>
      </c>
      <c r="S34" s="11">
        <v>8</v>
      </c>
      <c r="T34" s="11" t="s">
        <v>1330</v>
      </c>
      <c r="U34" s="11" t="s">
        <v>1385</v>
      </c>
      <c r="V34" s="11" t="s">
        <v>1387</v>
      </c>
      <c r="W34">
        <v>63</v>
      </c>
      <c r="X34" s="55">
        <v>6</v>
      </c>
      <c r="Y34" s="22">
        <f t="shared" si="0"/>
        <v>8.6956521739130432E-2</v>
      </c>
      <c r="Z34" s="2" t="s">
        <v>1507</v>
      </c>
      <c r="AA34" t="s">
        <v>1716</v>
      </c>
      <c r="AB34" t="s">
        <v>288</v>
      </c>
    </row>
    <row r="35" spans="1:30" x14ac:dyDescent="0.25">
      <c r="A35" t="s">
        <v>178</v>
      </c>
      <c r="B35" t="s">
        <v>53</v>
      </c>
      <c r="C35">
        <v>2020</v>
      </c>
      <c r="D35" t="s">
        <v>1281</v>
      </c>
      <c r="E35">
        <v>0</v>
      </c>
      <c r="F35" t="s">
        <v>1365</v>
      </c>
      <c r="G35" t="s">
        <v>266</v>
      </c>
      <c r="H35">
        <v>1</v>
      </c>
      <c r="I35" s="11" t="s">
        <v>1304</v>
      </c>
      <c r="J35" s="11" t="s">
        <v>1304</v>
      </c>
      <c r="K35" t="s">
        <v>1563</v>
      </c>
      <c r="M35" s="11" t="s">
        <v>1308</v>
      </c>
      <c r="N35" s="11" t="s">
        <v>1308</v>
      </c>
      <c r="O35" s="11" t="s">
        <v>279</v>
      </c>
      <c r="P35" s="11" t="s">
        <v>1501</v>
      </c>
      <c r="Q35" t="s">
        <v>1323</v>
      </c>
      <c r="R35" s="11">
        <v>8</v>
      </c>
      <c r="S35" s="11">
        <v>7.5</v>
      </c>
      <c r="T35" s="11" t="s">
        <v>1330</v>
      </c>
      <c r="U35" s="11" t="s">
        <v>1304</v>
      </c>
      <c r="W35">
        <v>118</v>
      </c>
      <c r="X35" s="55">
        <v>5</v>
      </c>
      <c r="Y35" s="22">
        <f t="shared" si="0"/>
        <v>4.065040650406504E-2</v>
      </c>
      <c r="Z35" s="2" t="s">
        <v>1304</v>
      </c>
      <c r="AA35" t="s">
        <v>1390</v>
      </c>
      <c r="AB35" t="s">
        <v>1297</v>
      </c>
    </row>
    <row r="36" spans="1:30" x14ac:dyDescent="0.25">
      <c r="A36" t="s">
        <v>179</v>
      </c>
      <c r="B36" t="s">
        <v>54</v>
      </c>
      <c r="C36">
        <v>2020</v>
      </c>
      <c r="D36" t="s">
        <v>1281</v>
      </c>
      <c r="E36">
        <v>0</v>
      </c>
      <c r="F36" t="s">
        <v>1365</v>
      </c>
      <c r="G36" t="s">
        <v>266</v>
      </c>
      <c r="H36">
        <v>0</v>
      </c>
      <c r="I36" s="11" t="s">
        <v>268</v>
      </c>
      <c r="J36" s="11" t="s">
        <v>268</v>
      </c>
      <c r="K36" t="s">
        <v>1461</v>
      </c>
      <c r="M36" s="11">
        <v>-2</v>
      </c>
      <c r="N36" s="11" t="s">
        <v>277</v>
      </c>
      <c r="O36" s="11" t="s">
        <v>1391</v>
      </c>
      <c r="P36" s="11" t="s">
        <v>1497</v>
      </c>
      <c r="Q36" t="s">
        <v>1395</v>
      </c>
      <c r="R36" s="11">
        <v>8</v>
      </c>
      <c r="S36" s="11">
        <v>8</v>
      </c>
      <c r="T36" s="11" t="s">
        <v>1327</v>
      </c>
      <c r="U36" s="11" t="s">
        <v>1393</v>
      </c>
      <c r="W36">
        <v>75</v>
      </c>
      <c r="X36" s="55">
        <v>1</v>
      </c>
      <c r="Y36" s="22">
        <f t="shared" si="0"/>
        <v>1.3157894736842105E-2</v>
      </c>
      <c r="Z36" s="2" t="s">
        <v>1304</v>
      </c>
      <c r="AA36" t="s">
        <v>1394</v>
      </c>
      <c r="AB36" t="s">
        <v>1297</v>
      </c>
      <c r="AD36" t="s">
        <v>1367</v>
      </c>
    </row>
    <row r="37" spans="1:30" x14ac:dyDescent="0.25">
      <c r="A37" t="s">
        <v>180</v>
      </c>
      <c r="B37" t="s">
        <v>55</v>
      </c>
      <c r="C37">
        <v>2019</v>
      </c>
      <c r="D37" t="s">
        <v>1281</v>
      </c>
      <c r="E37">
        <v>0</v>
      </c>
      <c r="F37" t="s">
        <v>1365</v>
      </c>
      <c r="G37" t="s">
        <v>266</v>
      </c>
      <c r="H37">
        <v>0</v>
      </c>
      <c r="I37" s="11" t="s">
        <v>268</v>
      </c>
      <c r="J37" s="11" t="s">
        <v>268</v>
      </c>
      <c r="K37" t="s">
        <v>1461</v>
      </c>
      <c r="M37" s="11">
        <v>-2</v>
      </c>
      <c r="N37" s="11" t="s">
        <v>277</v>
      </c>
      <c r="O37" s="11" t="s">
        <v>1391</v>
      </c>
      <c r="P37" s="11" t="s">
        <v>1497</v>
      </c>
      <c r="Q37" t="s">
        <v>1395</v>
      </c>
      <c r="R37" s="11">
        <v>8</v>
      </c>
      <c r="S37" s="11">
        <v>8</v>
      </c>
      <c r="T37" s="11" t="s">
        <v>1327</v>
      </c>
      <c r="U37" s="11" t="s">
        <v>1393</v>
      </c>
      <c r="W37">
        <v>50</v>
      </c>
      <c r="X37" s="55">
        <v>8</v>
      </c>
      <c r="Y37" s="22">
        <f t="shared" si="0"/>
        <v>0.13793103448275862</v>
      </c>
      <c r="Z37" s="2" t="s">
        <v>1404</v>
      </c>
      <c r="AA37" t="s">
        <v>1783</v>
      </c>
      <c r="AB37" t="s">
        <v>288</v>
      </c>
    </row>
    <row r="38" spans="1:30" x14ac:dyDescent="0.25">
      <c r="A38" t="s">
        <v>182</v>
      </c>
      <c r="B38" t="s">
        <v>57</v>
      </c>
      <c r="C38">
        <v>2020</v>
      </c>
      <c r="D38" t="s">
        <v>1281</v>
      </c>
      <c r="E38">
        <v>0</v>
      </c>
      <c r="G38" t="s">
        <v>266</v>
      </c>
      <c r="H38">
        <v>1</v>
      </c>
      <c r="I38" s="11" t="s">
        <v>1304</v>
      </c>
      <c r="J38" s="11" t="s">
        <v>1304</v>
      </c>
      <c r="K38" t="s">
        <v>1563</v>
      </c>
      <c r="L38" t="s">
        <v>1592</v>
      </c>
      <c r="M38" s="11" t="s">
        <v>1308</v>
      </c>
      <c r="N38" s="11" t="s">
        <v>1308</v>
      </c>
      <c r="O38" s="11" t="s">
        <v>1402</v>
      </c>
      <c r="P38" s="11" t="s">
        <v>1501</v>
      </c>
      <c r="Q38" t="s">
        <v>1316</v>
      </c>
      <c r="R38" s="11">
        <v>15</v>
      </c>
      <c r="S38" s="11">
        <v>5</v>
      </c>
      <c r="T38" s="11" t="s">
        <v>1400</v>
      </c>
      <c r="V38" s="11" t="s">
        <v>1401</v>
      </c>
      <c r="W38">
        <v>44</v>
      </c>
      <c r="X38" s="55">
        <v>0</v>
      </c>
      <c r="Y38" s="22">
        <f t="shared" si="0"/>
        <v>0</v>
      </c>
      <c r="Z38" s="2" t="s">
        <v>268</v>
      </c>
      <c r="AB38" t="s">
        <v>1305</v>
      </c>
    </row>
    <row r="39" spans="1:30" x14ac:dyDescent="0.25">
      <c r="A39" t="s">
        <v>183</v>
      </c>
      <c r="B39" t="s">
        <v>58</v>
      </c>
      <c r="C39">
        <v>2020</v>
      </c>
      <c r="D39" t="s">
        <v>1281</v>
      </c>
      <c r="E39">
        <v>0</v>
      </c>
      <c r="G39" t="s">
        <v>266</v>
      </c>
      <c r="H39">
        <v>0</v>
      </c>
      <c r="I39" s="11" t="s">
        <v>268</v>
      </c>
      <c r="J39" s="11" t="s">
        <v>268</v>
      </c>
      <c r="K39" t="s">
        <v>1646</v>
      </c>
      <c r="L39" t="s">
        <v>1653</v>
      </c>
      <c r="M39" s="11" t="s">
        <v>1308</v>
      </c>
      <c r="N39" s="11" t="s">
        <v>1308</v>
      </c>
      <c r="O39" s="11" t="s">
        <v>1705</v>
      </c>
      <c r="P39" s="11" t="s">
        <v>268</v>
      </c>
      <c r="Q39" t="s">
        <v>1307</v>
      </c>
      <c r="R39" s="11">
        <v>3</v>
      </c>
      <c r="S39" s="11">
        <v>3</v>
      </c>
      <c r="T39" s="11" t="s">
        <v>1330</v>
      </c>
      <c r="U39" s="11" t="s">
        <v>1406</v>
      </c>
      <c r="V39" s="11" t="s">
        <v>1405</v>
      </c>
      <c r="W39">
        <v>85</v>
      </c>
      <c r="X39" s="55">
        <v>15</v>
      </c>
      <c r="Y39" s="22">
        <f t="shared" si="0"/>
        <v>0.15</v>
      </c>
      <c r="Z39" s="2" t="s">
        <v>1408</v>
      </c>
      <c r="AB39" t="s">
        <v>288</v>
      </c>
      <c r="AC39" t="s">
        <v>1291</v>
      </c>
    </row>
    <row r="40" spans="1:30" x14ac:dyDescent="0.25">
      <c r="A40" t="s">
        <v>184</v>
      </c>
      <c r="B40" t="s">
        <v>59</v>
      </c>
      <c r="C40">
        <v>2020</v>
      </c>
      <c r="D40" t="s">
        <v>1281</v>
      </c>
      <c r="E40">
        <v>0</v>
      </c>
      <c r="F40" t="s">
        <v>1409</v>
      </c>
      <c r="G40" t="s">
        <v>266</v>
      </c>
      <c r="H40">
        <v>0</v>
      </c>
      <c r="I40" s="11" t="s">
        <v>268</v>
      </c>
      <c r="J40" s="11" t="s">
        <v>268</v>
      </c>
      <c r="K40" t="s">
        <v>1461</v>
      </c>
      <c r="M40" s="11">
        <v>-2</v>
      </c>
      <c r="N40" s="11" t="s">
        <v>277</v>
      </c>
      <c r="O40" s="11">
        <v>30</v>
      </c>
      <c r="P40" s="11" t="s">
        <v>1412</v>
      </c>
      <c r="Q40" t="s">
        <v>1444</v>
      </c>
      <c r="R40" s="11">
        <v>3</v>
      </c>
      <c r="S40" s="11">
        <v>20</v>
      </c>
      <c r="T40" s="11" t="s">
        <v>1330</v>
      </c>
      <c r="U40" s="11">
        <v>7</v>
      </c>
      <c r="W40">
        <v>12</v>
      </c>
      <c r="X40" s="55">
        <v>1</v>
      </c>
      <c r="Y40" s="22">
        <f t="shared" si="0"/>
        <v>7.6923076923076927E-2</v>
      </c>
      <c r="Z40" s="2" t="s">
        <v>1411</v>
      </c>
      <c r="AA40" t="s">
        <v>1410</v>
      </c>
      <c r="AB40" t="s">
        <v>288</v>
      </c>
      <c r="AC40" t="s">
        <v>1291</v>
      </c>
    </row>
    <row r="41" spans="1:30" x14ac:dyDescent="0.25">
      <c r="A41" t="s">
        <v>185</v>
      </c>
      <c r="B41" t="s">
        <v>60</v>
      </c>
      <c r="C41">
        <v>2020</v>
      </c>
      <c r="D41" t="s">
        <v>1281</v>
      </c>
      <c r="E41">
        <v>0</v>
      </c>
      <c r="G41" t="s">
        <v>266</v>
      </c>
      <c r="H41">
        <v>0</v>
      </c>
      <c r="I41" s="11" t="s">
        <v>268</v>
      </c>
      <c r="J41" s="11" t="s">
        <v>268</v>
      </c>
      <c r="K41" t="s">
        <v>1646</v>
      </c>
      <c r="L41" t="s">
        <v>1653</v>
      </c>
      <c r="M41" s="11" t="s">
        <v>1308</v>
      </c>
      <c r="N41" s="11" t="s">
        <v>1308</v>
      </c>
      <c r="O41" s="11" t="s">
        <v>1705</v>
      </c>
      <c r="P41" s="11" t="s">
        <v>268</v>
      </c>
      <c r="Q41" t="s">
        <v>1307</v>
      </c>
      <c r="R41" s="11">
        <v>6</v>
      </c>
      <c r="S41" s="11">
        <v>6</v>
      </c>
      <c r="T41" s="11" t="s">
        <v>1330</v>
      </c>
      <c r="U41" s="11" t="s">
        <v>1415</v>
      </c>
      <c r="V41" s="11" t="s">
        <v>1315</v>
      </c>
      <c r="W41">
        <v>25</v>
      </c>
      <c r="X41" s="55">
        <v>2</v>
      </c>
      <c r="Y41" s="22">
        <f t="shared" si="0"/>
        <v>7.407407407407407E-2</v>
      </c>
      <c r="Z41" s="2" t="s">
        <v>1304</v>
      </c>
      <c r="AA41" t="s">
        <v>1675</v>
      </c>
      <c r="AB41" t="s">
        <v>288</v>
      </c>
    </row>
    <row r="42" spans="1:30" x14ac:dyDescent="0.25">
      <c r="B42" t="s">
        <v>60</v>
      </c>
      <c r="C42">
        <v>2020</v>
      </c>
      <c r="D42" t="s">
        <v>1281</v>
      </c>
      <c r="E42">
        <v>0</v>
      </c>
      <c r="G42" t="s">
        <v>266</v>
      </c>
      <c r="H42">
        <v>0</v>
      </c>
      <c r="I42" s="11" t="s">
        <v>268</v>
      </c>
      <c r="J42" s="11" t="s">
        <v>268</v>
      </c>
      <c r="K42" t="s">
        <v>1646</v>
      </c>
      <c r="L42" t="s">
        <v>1653</v>
      </c>
      <c r="M42" s="11" t="s">
        <v>1308</v>
      </c>
      <c r="N42" s="11" t="s">
        <v>1308</v>
      </c>
      <c r="O42" s="11" t="s">
        <v>1705</v>
      </c>
      <c r="P42" s="11" t="s">
        <v>268</v>
      </c>
      <c r="Q42" t="s">
        <v>1307</v>
      </c>
      <c r="R42" s="11">
        <v>6</v>
      </c>
      <c r="S42" s="11">
        <v>6</v>
      </c>
      <c r="T42" s="11" t="s">
        <v>1330</v>
      </c>
      <c r="U42" s="11" t="s">
        <v>1415</v>
      </c>
      <c r="V42" s="11" t="s">
        <v>1397</v>
      </c>
      <c r="W42">
        <v>25</v>
      </c>
      <c r="X42" s="55">
        <v>0</v>
      </c>
      <c r="Y42" s="22">
        <f t="shared" si="0"/>
        <v>0</v>
      </c>
      <c r="Z42" s="2" t="s">
        <v>268</v>
      </c>
      <c r="AB42" t="s">
        <v>1305</v>
      </c>
    </row>
    <row r="43" spans="1:30" x14ac:dyDescent="0.25">
      <c r="B43" t="s">
        <v>60</v>
      </c>
      <c r="C43">
        <v>2020</v>
      </c>
      <c r="D43" t="s">
        <v>1281</v>
      </c>
      <c r="E43">
        <v>0</v>
      </c>
      <c r="G43" t="s">
        <v>266</v>
      </c>
      <c r="H43">
        <v>0</v>
      </c>
      <c r="I43" s="11" t="s">
        <v>268</v>
      </c>
      <c r="J43" s="11" t="s">
        <v>268</v>
      </c>
      <c r="K43" t="s">
        <v>1646</v>
      </c>
      <c r="L43" t="s">
        <v>1653</v>
      </c>
      <c r="M43" s="11" t="s">
        <v>1308</v>
      </c>
      <c r="N43" s="11" t="s">
        <v>1308</v>
      </c>
      <c r="O43" s="11" t="s">
        <v>1705</v>
      </c>
      <c r="P43" s="11" t="s">
        <v>268</v>
      </c>
      <c r="Q43" t="s">
        <v>1307</v>
      </c>
      <c r="R43" s="11">
        <v>6</v>
      </c>
      <c r="S43" s="11">
        <v>6</v>
      </c>
      <c r="T43" s="11" t="s">
        <v>1330</v>
      </c>
      <c r="U43" s="11" t="s">
        <v>1415</v>
      </c>
      <c r="V43" s="11" t="s">
        <v>1414</v>
      </c>
      <c r="W43">
        <v>78</v>
      </c>
      <c r="X43" s="55">
        <v>3</v>
      </c>
      <c r="Y43" s="22">
        <f t="shared" si="0"/>
        <v>3.7037037037037035E-2</v>
      </c>
      <c r="Z43" s="2" t="s">
        <v>1304</v>
      </c>
      <c r="AA43" t="s">
        <v>1410</v>
      </c>
      <c r="AB43" t="s">
        <v>288</v>
      </c>
    </row>
    <row r="44" spans="1:30" x14ac:dyDescent="0.25">
      <c r="A44" t="s">
        <v>186</v>
      </c>
      <c r="B44" t="s">
        <v>61</v>
      </c>
      <c r="C44">
        <v>2020</v>
      </c>
      <c r="D44" t="s">
        <v>1281</v>
      </c>
      <c r="E44">
        <v>1</v>
      </c>
      <c r="G44" t="s">
        <v>266</v>
      </c>
      <c r="H44">
        <v>1</v>
      </c>
      <c r="I44" s="11">
        <v>0.01</v>
      </c>
      <c r="J44" s="11">
        <v>1</v>
      </c>
      <c r="M44" s="11">
        <v>2</v>
      </c>
      <c r="N44" s="11" t="s">
        <v>1304</v>
      </c>
      <c r="O44" s="11" t="s">
        <v>281</v>
      </c>
      <c r="P44" s="11" t="s">
        <v>268</v>
      </c>
      <c r="Q44" t="s">
        <v>268</v>
      </c>
      <c r="R44" s="11">
        <v>4</v>
      </c>
      <c r="S44" s="11">
        <v>4</v>
      </c>
      <c r="T44" s="11" t="s">
        <v>1330</v>
      </c>
      <c r="U44" s="11" t="s">
        <v>1418</v>
      </c>
      <c r="V44" s="11" t="s">
        <v>1417</v>
      </c>
      <c r="W44">
        <v>17</v>
      </c>
      <c r="X44" s="55">
        <v>3</v>
      </c>
      <c r="Y44" s="22">
        <f t="shared" si="0"/>
        <v>0.15</v>
      </c>
      <c r="Z44" s="2" t="s">
        <v>1304</v>
      </c>
      <c r="AA44" t="s">
        <v>1416</v>
      </c>
      <c r="AB44" t="s">
        <v>288</v>
      </c>
    </row>
    <row r="45" spans="1:30" x14ac:dyDescent="0.25">
      <c r="A45" t="s">
        <v>187</v>
      </c>
      <c r="B45" t="s">
        <v>62</v>
      </c>
      <c r="C45">
        <v>2019</v>
      </c>
      <c r="D45" t="s">
        <v>1281</v>
      </c>
      <c r="E45">
        <v>0</v>
      </c>
      <c r="G45" t="s">
        <v>266</v>
      </c>
      <c r="H45">
        <v>1</v>
      </c>
      <c r="I45" s="11" t="s">
        <v>1304</v>
      </c>
      <c r="J45" s="11" t="s">
        <v>1304</v>
      </c>
      <c r="K45" t="s">
        <v>1647</v>
      </c>
      <c r="L45" t="s">
        <v>1655</v>
      </c>
      <c r="M45" s="11" t="s">
        <v>1308</v>
      </c>
      <c r="N45" s="11" t="s">
        <v>1308</v>
      </c>
      <c r="O45" s="11" t="s">
        <v>1378</v>
      </c>
      <c r="P45" s="11" t="s">
        <v>1508</v>
      </c>
      <c r="Q45" t="s">
        <v>1307</v>
      </c>
      <c r="R45" s="11">
        <v>1.5</v>
      </c>
      <c r="S45" s="11">
        <v>1.2</v>
      </c>
      <c r="T45" s="11" t="s">
        <v>1327</v>
      </c>
      <c r="U45" s="11">
        <v>0.5</v>
      </c>
      <c r="W45">
        <v>46</v>
      </c>
      <c r="X45" s="55">
        <v>3</v>
      </c>
      <c r="Y45" s="22">
        <f t="shared" si="0"/>
        <v>6.1224489795918366E-2</v>
      </c>
      <c r="Z45" s="2" t="s">
        <v>1304</v>
      </c>
      <c r="AA45" t="s">
        <v>1717</v>
      </c>
      <c r="AB45" t="s">
        <v>288</v>
      </c>
    </row>
    <row r="46" spans="1:30" x14ac:dyDescent="0.25">
      <c r="A46" t="s">
        <v>188</v>
      </c>
      <c r="B46" t="s">
        <v>63</v>
      </c>
      <c r="C46">
        <v>2020</v>
      </c>
      <c r="D46" t="s">
        <v>1281</v>
      </c>
      <c r="E46">
        <v>0</v>
      </c>
      <c r="F46" t="s">
        <v>1365</v>
      </c>
      <c r="G46" t="s">
        <v>266</v>
      </c>
      <c r="H46">
        <v>0</v>
      </c>
      <c r="I46" s="11" t="s">
        <v>268</v>
      </c>
      <c r="J46" s="11" t="s">
        <v>268</v>
      </c>
      <c r="M46" s="11" t="s">
        <v>1308</v>
      </c>
      <c r="N46" s="11" t="s">
        <v>1308</v>
      </c>
      <c r="O46" s="11" t="s">
        <v>1378</v>
      </c>
      <c r="P46" s="11" t="s">
        <v>268</v>
      </c>
      <c r="Q46" t="s">
        <v>1422</v>
      </c>
      <c r="R46" s="11">
        <v>2</v>
      </c>
      <c r="S46" s="11">
        <v>5.75</v>
      </c>
      <c r="T46" s="11" t="s">
        <v>1327</v>
      </c>
      <c r="U46" s="11" t="s">
        <v>1266</v>
      </c>
      <c r="W46">
        <v>65</v>
      </c>
      <c r="X46" s="55">
        <v>21</v>
      </c>
      <c r="Y46" s="22">
        <f t="shared" si="0"/>
        <v>0.2441860465116279</v>
      </c>
      <c r="Z46" s="2" t="s">
        <v>1734</v>
      </c>
      <c r="AA46" t="s">
        <v>1735</v>
      </c>
      <c r="AB46" t="s">
        <v>288</v>
      </c>
    </row>
    <row r="47" spans="1:30" x14ac:dyDescent="0.25">
      <c r="A47" t="s">
        <v>189</v>
      </c>
      <c r="B47" t="s">
        <v>64</v>
      </c>
      <c r="C47">
        <v>2020</v>
      </c>
      <c r="D47" t="s">
        <v>1281</v>
      </c>
      <c r="E47">
        <v>0</v>
      </c>
      <c r="G47" t="s">
        <v>266</v>
      </c>
      <c r="H47">
        <v>1</v>
      </c>
      <c r="I47" s="11" t="s">
        <v>1304</v>
      </c>
      <c r="J47" s="11" t="s">
        <v>1304</v>
      </c>
      <c r="K47" t="s">
        <v>1656</v>
      </c>
      <c r="L47" t="s">
        <v>1428</v>
      </c>
      <c r="M47" s="11" t="s">
        <v>1304</v>
      </c>
      <c r="N47" s="11" t="s">
        <v>1304</v>
      </c>
      <c r="O47" s="11" t="s">
        <v>1304</v>
      </c>
      <c r="P47" s="11" t="s">
        <v>1510</v>
      </c>
      <c r="Q47" t="s">
        <v>268</v>
      </c>
      <c r="R47" s="11">
        <v>6</v>
      </c>
      <c r="S47" s="11">
        <v>6</v>
      </c>
      <c r="T47" s="11" t="s">
        <v>1327</v>
      </c>
      <c r="U47" s="11">
        <v>12</v>
      </c>
      <c r="W47">
        <v>43</v>
      </c>
      <c r="X47" s="55">
        <v>0</v>
      </c>
      <c r="Y47" s="22">
        <f t="shared" si="0"/>
        <v>0</v>
      </c>
      <c r="Z47" s="2" t="s">
        <v>268</v>
      </c>
      <c r="AB47" t="s">
        <v>1305</v>
      </c>
    </row>
    <row r="48" spans="1:30" x14ac:dyDescent="0.25">
      <c r="A48" t="s">
        <v>191</v>
      </c>
      <c r="B48" t="s">
        <v>66</v>
      </c>
      <c r="C48">
        <v>2019</v>
      </c>
      <c r="D48" t="s">
        <v>1281</v>
      </c>
      <c r="E48">
        <v>0</v>
      </c>
      <c r="G48" t="s">
        <v>266</v>
      </c>
      <c r="H48">
        <v>0</v>
      </c>
      <c r="M48" s="11" t="s">
        <v>1308</v>
      </c>
      <c r="N48" s="11" t="s">
        <v>1308</v>
      </c>
      <c r="O48" s="11" t="s">
        <v>1427</v>
      </c>
      <c r="P48" s="11" t="s">
        <v>268</v>
      </c>
      <c r="Q48" t="s">
        <v>1426</v>
      </c>
      <c r="R48" s="11">
        <v>8</v>
      </c>
      <c r="S48" s="11">
        <v>8</v>
      </c>
      <c r="T48" s="11" t="s">
        <v>1330</v>
      </c>
      <c r="U48" s="11" t="s">
        <v>1430</v>
      </c>
      <c r="W48">
        <v>75</v>
      </c>
      <c r="X48" s="55">
        <v>3</v>
      </c>
      <c r="Y48" s="22">
        <f t="shared" si="0"/>
        <v>3.8461538461538464E-2</v>
      </c>
      <c r="Z48" s="2" t="s">
        <v>1304</v>
      </c>
      <c r="AA48" t="s">
        <v>1429</v>
      </c>
      <c r="AB48" t="s">
        <v>1297</v>
      </c>
    </row>
    <row r="49" spans="1:30" x14ac:dyDescent="0.25">
      <c r="A49" t="s">
        <v>192</v>
      </c>
      <c r="B49" t="s">
        <v>67</v>
      </c>
      <c r="C49">
        <v>2020</v>
      </c>
      <c r="D49" t="s">
        <v>1281</v>
      </c>
      <c r="E49">
        <v>0</v>
      </c>
      <c r="G49" t="s">
        <v>266</v>
      </c>
      <c r="H49">
        <v>0</v>
      </c>
      <c r="I49" s="11" t="s">
        <v>268</v>
      </c>
      <c r="J49" s="11" t="s">
        <v>268</v>
      </c>
      <c r="K49" t="s">
        <v>1461</v>
      </c>
      <c r="M49" s="11">
        <v>-2</v>
      </c>
      <c r="N49" s="11" t="s">
        <v>277</v>
      </c>
      <c r="O49" s="11" t="s">
        <v>283</v>
      </c>
      <c r="P49" s="11" t="s">
        <v>1497</v>
      </c>
      <c r="Q49" t="s">
        <v>1307</v>
      </c>
      <c r="R49" s="11">
        <v>8</v>
      </c>
      <c r="S49" s="11">
        <v>7</v>
      </c>
      <c r="T49" s="11" t="s">
        <v>1330</v>
      </c>
      <c r="U49" s="11" t="s">
        <v>1431</v>
      </c>
      <c r="W49">
        <v>102</v>
      </c>
      <c r="X49" s="55">
        <v>0</v>
      </c>
      <c r="Y49" s="22">
        <f t="shared" si="0"/>
        <v>0</v>
      </c>
      <c r="Z49" s="2" t="s">
        <v>268</v>
      </c>
      <c r="AB49" t="s">
        <v>1305</v>
      </c>
    </row>
    <row r="50" spans="1:30" x14ac:dyDescent="0.25">
      <c r="A50" t="s">
        <v>194</v>
      </c>
      <c r="B50" t="s">
        <v>69</v>
      </c>
      <c r="C50">
        <v>2019</v>
      </c>
      <c r="D50" t="s">
        <v>1281</v>
      </c>
      <c r="E50">
        <v>0</v>
      </c>
      <c r="G50" t="s">
        <v>266</v>
      </c>
      <c r="H50">
        <v>0</v>
      </c>
      <c r="I50" s="11" t="s">
        <v>268</v>
      </c>
      <c r="J50" s="11" t="s">
        <v>268</v>
      </c>
      <c r="K50" t="s">
        <v>1461</v>
      </c>
      <c r="M50" s="11">
        <v>-2</v>
      </c>
      <c r="N50" s="11" t="s">
        <v>277</v>
      </c>
      <c r="O50" s="11" t="s">
        <v>283</v>
      </c>
      <c r="P50" s="11" t="s">
        <v>1497</v>
      </c>
      <c r="Q50" t="s">
        <v>1307</v>
      </c>
      <c r="R50" s="11">
        <v>8</v>
      </c>
      <c r="S50" s="11">
        <v>8</v>
      </c>
      <c r="T50" s="11" t="s">
        <v>1433</v>
      </c>
      <c r="U50" s="11" t="s">
        <v>1431</v>
      </c>
      <c r="W50">
        <v>60</v>
      </c>
      <c r="X50" s="55">
        <v>1</v>
      </c>
      <c r="Y50" s="22">
        <f t="shared" si="0"/>
        <v>1.6393442622950821E-2</v>
      </c>
      <c r="Z50" s="2" t="s">
        <v>1512</v>
      </c>
      <c r="AA50" t="s">
        <v>1439</v>
      </c>
      <c r="AB50" t="s">
        <v>288</v>
      </c>
    </row>
    <row r="51" spans="1:30" x14ac:dyDescent="0.25">
      <c r="A51" t="s">
        <v>195</v>
      </c>
      <c r="B51" t="s">
        <v>70</v>
      </c>
      <c r="C51">
        <v>2020</v>
      </c>
      <c r="D51" t="s">
        <v>1281</v>
      </c>
      <c r="E51">
        <v>0</v>
      </c>
      <c r="G51" t="s">
        <v>266</v>
      </c>
      <c r="H51">
        <v>0</v>
      </c>
      <c r="I51" s="11" t="s">
        <v>268</v>
      </c>
      <c r="J51" s="11" t="s">
        <v>268</v>
      </c>
      <c r="K51" t="s">
        <v>1461</v>
      </c>
      <c r="M51" s="11">
        <v>-2</v>
      </c>
      <c r="N51" s="11" t="s">
        <v>277</v>
      </c>
      <c r="O51" s="11" t="s">
        <v>283</v>
      </c>
      <c r="P51" s="11" t="s">
        <v>1497</v>
      </c>
      <c r="Q51" t="s">
        <v>1307</v>
      </c>
      <c r="R51" s="11">
        <v>8</v>
      </c>
      <c r="S51" s="11">
        <v>8</v>
      </c>
      <c r="T51" s="11" t="s">
        <v>1433</v>
      </c>
      <c r="U51" s="11" t="s">
        <v>1431</v>
      </c>
      <c r="W51">
        <v>102</v>
      </c>
      <c r="X51" s="55">
        <v>0</v>
      </c>
      <c r="Y51" s="22">
        <f t="shared" si="0"/>
        <v>0</v>
      </c>
      <c r="Z51" s="2" t="s">
        <v>268</v>
      </c>
      <c r="AB51" t="s">
        <v>1305</v>
      </c>
    </row>
    <row r="52" spans="1:30" x14ac:dyDescent="0.25">
      <c r="A52" t="s">
        <v>196</v>
      </c>
      <c r="B52" t="s">
        <v>71</v>
      </c>
      <c r="C52">
        <v>2020</v>
      </c>
      <c r="D52" t="s">
        <v>1281</v>
      </c>
      <c r="E52">
        <v>0</v>
      </c>
      <c r="G52" t="s">
        <v>266</v>
      </c>
      <c r="H52">
        <v>1</v>
      </c>
      <c r="I52" s="11">
        <v>0.05</v>
      </c>
      <c r="J52" s="11" t="s">
        <v>268</v>
      </c>
      <c r="K52" t="s">
        <v>1461</v>
      </c>
      <c r="M52" s="11" t="s">
        <v>1308</v>
      </c>
      <c r="N52" s="11" t="s">
        <v>1308</v>
      </c>
      <c r="O52" s="11" t="s">
        <v>1441</v>
      </c>
      <c r="P52" s="11" t="s">
        <v>1501</v>
      </c>
      <c r="Q52" t="s">
        <v>1426</v>
      </c>
      <c r="R52" s="11">
        <v>6</v>
      </c>
      <c r="S52" s="11">
        <v>5.9</v>
      </c>
      <c r="T52" s="11" t="s">
        <v>1330</v>
      </c>
      <c r="U52" s="11">
        <v>15</v>
      </c>
      <c r="W52">
        <v>51</v>
      </c>
      <c r="X52" s="55">
        <v>2</v>
      </c>
      <c r="Y52" s="22">
        <f t="shared" si="0"/>
        <v>3.7735849056603772E-2</v>
      </c>
      <c r="Z52" s="2" t="s">
        <v>1304</v>
      </c>
      <c r="AA52" t="s">
        <v>1440</v>
      </c>
      <c r="AB52" t="s">
        <v>1297</v>
      </c>
    </row>
    <row r="53" spans="1:30" x14ac:dyDescent="0.25">
      <c r="A53" t="s">
        <v>197</v>
      </c>
      <c r="B53" t="s">
        <v>72</v>
      </c>
      <c r="C53">
        <v>2019</v>
      </c>
      <c r="D53" t="s">
        <v>1281</v>
      </c>
      <c r="E53">
        <v>1</v>
      </c>
      <c r="G53" t="s">
        <v>266</v>
      </c>
      <c r="H53">
        <v>0</v>
      </c>
      <c r="I53" s="11" t="s">
        <v>268</v>
      </c>
      <c r="J53" s="11" t="s">
        <v>268</v>
      </c>
      <c r="K53" t="s">
        <v>1641</v>
      </c>
      <c r="L53" t="s">
        <v>1445</v>
      </c>
      <c r="M53" s="11">
        <v>-1</v>
      </c>
      <c r="N53" s="11" t="s">
        <v>1300</v>
      </c>
      <c r="O53" s="11" t="s">
        <v>1378</v>
      </c>
      <c r="P53" s="11" t="s">
        <v>268</v>
      </c>
      <c r="Q53" t="s">
        <v>1444</v>
      </c>
      <c r="R53" s="11">
        <v>4</v>
      </c>
      <c r="S53" s="11" t="s">
        <v>1308</v>
      </c>
      <c r="T53" s="11" t="s">
        <v>1330</v>
      </c>
      <c r="U53" s="11" t="s">
        <v>1443</v>
      </c>
      <c r="V53" s="11" t="s">
        <v>1442</v>
      </c>
      <c r="W53">
        <v>37</v>
      </c>
      <c r="X53" s="55">
        <v>6</v>
      </c>
      <c r="Y53" s="22">
        <f t="shared" si="0"/>
        <v>0.13953488372093023</v>
      </c>
      <c r="Z53" t="s">
        <v>1304</v>
      </c>
      <c r="AA53" t="s">
        <v>1683</v>
      </c>
      <c r="AB53" t="s">
        <v>1297</v>
      </c>
    </row>
    <row r="54" spans="1:30" x14ac:dyDescent="0.25">
      <c r="A54" t="s">
        <v>199</v>
      </c>
      <c r="B54" t="s">
        <v>74</v>
      </c>
      <c r="C54">
        <v>2019</v>
      </c>
      <c r="D54" t="s">
        <v>1281</v>
      </c>
      <c r="E54">
        <v>1</v>
      </c>
      <c r="G54" t="s">
        <v>266</v>
      </c>
      <c r="H54">
        <v>0</v>
      </c>
      <c r="I54" s="11" t="s">
        <v>268</v>
      </c>
      <c r="J54" s="11" t="s">
        <v>268</v>
      </c>
      <c r="K54" t="s">
        <v>1461</v>
      </c>
      <c r="M54" s="11" t="s">
        <v>1308</v>
      </c>
      <c r="N54" s="11" t="s">
        <v>1308</v>
      </c>
      <c r="O54" s="11" t="s">
        <v>1449</v>
      </c>
      <c r="P54" s="11" t="s">
        <v>1498</v>
      </c>
      <c r="Q54" t="s">
        <v>1450</v>
      </c>
      <c r="R54" s="11">
        <v>2.5</v>
      </c>
      <c r="S54" s="11">
        <v>0.5</v>
      </c>
      <c r="T54" s="11" t="s">
        <v>1327</v>
      </c>
      <c r="U54" s="11" t="s">
        <v>1447</v>
      </c>
      <c r="W54">
        <v>36</v>
      </c>
      <c r="X54" s="55">
        <v>13</v>
      </c>
      <c r="Y54" s="22">
        <f t="shared" si="0"/>
        <v>0.26530612244897961</v>
      </c>
      <c r="Z54" s="2" t="s">
        <v>1513</v>
      </c>
      <c r="AA54" t="s">
        <v>1718</v>
      </c>
      <c r="AB54" t="s">
        <v>288</v>
      </c>
    </row>
    <row r="55" spans="1:30" x14ac:dyDescent="0.25">
      <c r="A55" t="s">
        <v>200</v>
      </c>
      <c r="B55" t="s">
        <v>75</v>
      </c>
      <c r="C55">
        <v>2019</v>
      </c>
      <c r="D55" t="s">
        <v>1281</v>
      </c>
      <c r="E55">
        <v>0</v>
      </c>
      <c r="F55" t="s">
        <v>1467</v>
      </c>
      <c r="G55" t="s">
        <v>266</v>
      </c>
      <c r="H55">
        <v>0</v>
      </c>
      <c r="I55" s="11" t="s">
        <v>268</v>
      </c>
      <c r="J55" s="11" t="s">
        <v>268</v>
      </c>
      <c r="K55" t="s">
        <v>1640</v>
      </c>
      <c r="L55" t="s">
        <v>1702</v>
      </c>
      <c r="M55" s="11" t="s">
        <v>1308</v>
      </c>
      <c r="N55" s="11" t="s">
        <v>1308</v>
      </c>
      <c r="O55" s="11" t="s">
        <v>1451</v>
      </c>
      <c r="P55" s="11" t="s">
        <v>1498</v>
      </c>
      <c r="Q55" t="s">
        <v>1450</v>
      </c>
      <c r="R55" s="11">
        <v>4</v>
      </c>
      <c r="S55" s="11">
        <v>3</v>
      </c>
      <c r="T55" s="11" t="s">
        <v>1327</v>
      </c>
      <c r="U55" s="11" t="s">
        <v>1455</v>
      </c>
      <c r="W55">
        <v>40</v>
      </c>
      <c r="X55" s="55">
        <v>4</v>
      </c>
      <c r="Y55" s="22">
        <f t="shared" si="0"/>
        <v>9.0909090909090912E-2</v>
      </c>
      <c r="Z55" s="2" t="s">
        <v>1407</v>
      </c>
      <c r="AA55" t="s">
        <v>1453</v>
      </c>
      <c r="AB55" t="s">
        <v>288</v>
      </c>
    </row>
    <row r="56" spans="1:30" x14ac:dyDescent="0.25">
      <c r="A56" t="s">
        <v>201</v>
      </c>
      <c r="B56" t="s">
        <v>76</v>
      </c>
      <c r="C56">
        <v>2019</v>
      </c>
      <c r="D56" t="s">
        <v>1281</v>
      </c>
      <c r="E56">
        <v>0</v>
      </c>
      <c r="F56" t="s">
        <v>1467</v>
      </c>
      <c r="G56" t="s">
        <v>266</v>
      </c>
      <c r="H56">
        <v>0</v>
      </c>
      <c r="I56" s="11" t="s">
        <v>268</v>
      </c>
      <c r="J56" s="11" t="s">
        <v>268</v>
      </c>
      <c r="K56" t="s">
        <v>1640</v>
      </c>
      <c r="L56" t="s">
        <v>1702</v>
      </c>
      <c r="M56" s="11" t="s">
        <v>1308</v>
      </c>
      <c r="N56" s="11" t="s">
        <v>1308</v>
      </c>
      <c r="O56" s="11" t="s">
        <v>1451</v>
      </c>
      <c r="P56" s="11" t="s">
        <v>1498</v>
      </c>
      <c r="Q56" t="s">
        <v>1450</v>
      </c>
      <c r="R56" s="11">
        <v>4</v>
      </c>
      <c r="S56" s="11">
        <v>3</v>
      </c>
      <c r="T56" s="11" t="s">
        <v>1327</v>
      </c>
      <c r="U56" s="11" t="s">
        <v>1455</v>
      </c>
      <c r="V56" s="11" t="s">
        <v>1315</v>
      </c>
      <c r="W56">
        <v>30</v>
      </c>
      <c r="X56" s="55">
        <v>1</v>
      </c>
      <c r="Y56" s="22">
        <f t="shared" si="0"/>
        <v>3.2258064516129031E-2</v>
      </c>
      <c r="Z56" s="2" t="s">
        <v>1514</v>
      </c>
      <c r="AA56" t="s">
        <v>1719</v>
      </c>
      <c r="AB56" t="s">
        <v>288</v>
      </c>
    </row>
    <row r="57" spans="1:30" x14ac:dyDescent="0.25">
      <c r="A57" t="s">
        <v>201</v>
      </c>
      <c r="B57" t="s">
        <v>76</v>
      </c>
      <c r="C57">
        <v>2019</v>
      </c>
      <c r="D57" t="s">
        <v>1281</v>
      </c>
      <c r="E57">
        <v>0</v>
      </c>
      <c r="F57" t="s">
        <v>1467</v>
      </c>
      <c r="G57" t="s">
        <v>266</v>
      </c>
      <c r="H57">
        <v>0</v>
      </c>
      <c r="I57" s="11" t="s">
        <v>268</v>
      </c>
      <c r="J57" s="11" t="s">
        <v>268</v>
      </c>
      <c r="K57" t="s">
        <v>1640</v>
      </c>
      <c r="L57" t="s">
        <v>1702</v>
      </c>
      <c r="M57" s="11" t="s">
        <v>1308</v>
      </c>
      <c r="N57" s="11" t="s">
        <v>1308</v>
      </c>
      <c r="O57" s="11" t="s">
        <v>1451</v>
      </c>
      <c r="P57" s="11" t="s">
        <v>1498</v>
      </c>
      <c r="Q57" t="s">
        <v>1450</v>
      </c>
      <c r="R57" s="11">
        <v>4</v>
      </c>
      <c r="S57" s="11">
        <v>3</v>
      </c>
      <c r="T57" s="11" t="s">
        <v>1327</v>
      </c>
      <c r="U57" s="11" t="s">
        <v>1455</v>
      </c>
      <c r="V57" s="11" t="s">
        <v>1397</v>
      </c>
      <c r="W57">
        <v>79</v>
      </c>
      <c r="X57" s="55">
        <v>17</v>
      </c>
      <c r="Y57" s="22">
        <f t="shared" si="0"/>
        <v>0.17708333333333334</v>
      </c>
      <c r="Z57" s="2" t="s">
        <v>1514</v>
      </c>
      <c r="AA57" t="s">
        <v>1719</v>
      </c>
      <c r="AB57" t="s">
        <v>288</v>
      </c>
    </row>
    <row r="58" spans="1:30" x14ac:dyDescent="0.25">
      <c r="A58" t="s">
        <v>202</v>
      </c>
      <c r="B58" t="s">
        <v>77</v>
      </c>
      <c r="C58">
        <v>2020</v>
      </c>
      <c r="D58" t="s">
        <v>1281</v>
      </c>
      <c r="E58">
        <v>0</v>
      </c>
      <c r="F58" t="s">
        <v>1341</v>
      </c>
      <c r="G58" t="s">
        <v>266</v>
      </c>
      <c r="H58">
        <v>0</v>
      </c>
      <c r="I58" s="11" t="s">
        <v>268</v>
      </c>
      <c r="J58" s="11" t="s">
        <v>268</v>
      </c>
      <c r="K58" t="s">
        <v>1640</v>
      </c>
      <c r="L58" t="s">
        <v>1702</v>
      </c>
      <c r="M58" s="11" t="s">
        <v>1308</v>
      </c>
      <c r="N58" s="11" t="s">
        <v>1308</v>
      </c>
      <c r="O58" s="11" t="s">
        <v>1451</v>
      </c>
      <c r="P58" s="11" t="s">
        <v>1498</v>
      </c>
      <c r="Q58" t="s">
        <v>1450</v>
      </c>
      <c r="R58" s="11">
        <v>4</v>
      </c>
      <c r="S58" s="11">
        <v>3</v>
      </c>
      <c r="T58" s="11" t="s">
        <v>1327</v>
      </c>
      <c r="U58" s="11" t="s">
        <v>1455</v>
      </c>
      <c r="W58">
        <v>136</v>
      </c>
      <c r="X58" s="55" t="s">
        <v>1304</v>
      </c>
      <c r="Y58" s="22" t="s">
        <v>1304</v>
      </c>
      <c r="Z58" s="2" t="s">
        <v>1514</v>
      </c>
      <c r="AA58" t="s">
        <v>1720</v>
      </c>
      <c r="AB58" t="s">
        <v>288</v>
      </c>
    </row>
    <row r="59" spans="1:30" x14ac:dyDescent="0.25">
      <c r="A59" t="s">
        <v>203</v>
      </c>
      <c r="B59" t="s">
        <v>78</v>
      </c>
      <c r="C59">
        <v>2019</v>
      </c>
      <c r="D59" t="s">
        <v>1281</v>
      </c>
      <c r="E59">
        <v>0</v>
      </c>
      <c r="F59" t="s">
        <v>1466</v>
      </c>
      <c r="G59" t="s">
        <v>266</v>
      </c>
      <c r="H59">
        <v>1</v>
      </c>
      <c r="I59" s="11" t="s">
        <v>1304</v>
      </c>
      <c r="J59" s="11">
        <v>1</v>
      </c>
      <c r="K59" t="s">
        <v>1686</v>
      </c>
      <c r="L59" t="s">
        <v>1465</v>
      </c>
      <c r="M59" s="11" t="s">
        <v>1308</v>
      </c>
      <c r="N59" s="11" t="s">
        <v>1308</v>
      </c>
      <c r="O59" s="11" t="s">
        <v>1378</v>
      </c>
      <c r="P59" s="11" t="s">
        <v>1501</v>
      </c>
      <c r="Q59" t="s">
        <v>1347</v>
      </c>
      <c r="R59" s="11">
        <v>10</v>
      </c>
      <c r="S59" s="11">
        <v>7</v>
      </c>
      <c r="T59" s="11" t="s">
        <v>1330</v>
      </c>
      <c r="U59" s="11" t="s">
        <v>1576</v>
      </c>
      <c r="V59" s="11" t="s">
        <v>1684</v>
      </c>
      <c r="W59">
        <v>44</v>
      </c>
      <c r="X59" s="55">
        <v>1</v>
      </c>
      <c r="Y59" s="22">
        <f t="shared" si="0"/>
        <v>2.2222222222222223E-2</v>
      </c>
      <c r="Z59" s="2" t="s">
        <v>1515</v>
      </c>
      <c r="AA59" t="s">
        <v>1721</v>
      </c>
      <c r="AB59" t="s">
        <v>288</v>
      </c>
    </row>
    <row r="60" spans="1:30" x14ac:dyDescent="0.25">
      <c r="A60" t="s">
        <v>203</v>
      </c>
      <c r="B60" t="s">
        <v>78</v>
      </c>
      <c r="C60">
        <v>2019</v>
      </c>
      <c r="D60" t="s">
        <v>1281</v>
      </c>
      <c r="E60">
        <v>0</v>
      </c>
      <c r="F60" t="s">
        <v>1466</v>
      </c>
      <c r="G60" t="s">
        <v>266</v>
      </c>
      <c r="H60">
        <v>1</v>
      </c>
      <c r="I60" s="11" t="s">
        <v>1304</v>
      </c>
      <c r="J60" s="11">
        <v>1</v>
      </c>
      <c r="K60" t="s">
        <v>1686</v>
      </c>
      <c r="L60" t="s">
        <v>1465</v>
      </c>
      <c r="M60" s="11" t="s">
        <v>1308</v>
      </c>
      <c r="N60" s="11" t="s">
        <v>1308</v>
      </c>
      <c r="O60" s="11" t="s">
        <v>1378</v>
      </c>
      <c r="P60" s="11" t="s">
        <v>1501</v>
      </c>
      <c r="Q60" t="s">
        <v>1347</v>
      </c>
      <c r="R60" s="11">
        <v>8</v>
      </c>
      <c r="S60" s="11">
        <v>5</v>
      </c>
      <c r="T60" s="11" t="s">
        <v>1687</v>
      </c>
      <c r="U60" s="11" t="s">
        <v>1576</v>
      </c>
      <c r="V60" s="11" t="s">
        <v>1685</v>
      </c>
      <c r="W60">
        <v>30</v>
      </c>
      <c r="X60" s="55">
        <v>11</v>
      </c>
      <c r="Y60" s="22">
        <f t="shared" si="0"/>
        <v>0.26829268292682928</v>
      </c>
      <c r="Z60" s="2" t="s">
        <v>1515</v>
      </c>
      <c r="AA60" t="s">
        <v>1722</v>
      </c>
      <c r="AB60" t="s">
        <v>288</v>
      </c>
      <c r="AD60" t="s">
        <v>1434</v>
      </c>
    </row>
    <row r="61" spans="1:30" x14ac:dyDescent="0.25">
      <c r="A61" t="s">
        <v>204</v>
      </c>
      <c r="B61" t="s">
        <v>79</v>
      </c>
      <c r="C61">
        <v>2019</v>
      </c>
      <c r="D61" t="s">
        <v>1281</v>
      </c>
      <c r="E61">
        <v>1</v>
      </c>
      <c r="G61" t="s">
        <v>266</v>
      </c>
      <c r="H61">
        <v>0</v>
      </c>
      <c r="I61" s="11" t="s">
        <v>268</v>
      </c>
      <c r="J61" s="11" t="s">
        <v>268</v>
      </c>
      <c r="K61" t="s">
        <v>1461</v>
      </c>
      <c r="M61" s="11">
        <v>-4</v>
      </c>
      <c r="N61" s="11" t="s">
        <v>277</v>
      </c>
      <c r="O61" s="11" t="s">
        <v>1298</v>
      </c>
      <c r="P61" s="11" t="s">
        <v>1412</v>
      </c>
      <c r="Q61" t="s">
        <v>1472</v>
      </c>
      <c r="R61" s="11">
        <v>8</v>
      </c>
      <c r="S61" s="11">
        <v>7.5</v>
      </c>
      <c r="T61" s="11" t="s">
        <v>1330</v>
      </c>
      <c r="U61" s="11" t="s">
        <v>1471</v>
      </c>
      <c r="W61">
        <v>62</v>
      </c>
      <c r="X61" s="55">
        <v>24</v>
      </c>
      <c r="Y61" s="22">
        <f t="shared" si="0"/>
        <v>0.27906976744186046</v>
      </c>
      <c r="Z61" s="2" t="s">
        <v>1304</v>
      </c>
      <c r="AA61" t="s">
        <v>1723</v>
      </c>
      <c r="AB61" t="s">
        <v>1297</v>
      </c>
    </row>
    <row r="62" spans="1:30" x14ac:dyDescent="0.25">
      <c r="A62" t="s">
        <v>207</v>
      </c>
      <c r="B62" t="s">
        <v>82</v>
      </c>
      <c r="C62">
        <v>2019</v>
      </c>
      <c r="D62" t="s">
        <v>1682</v>
      </c>
      <c r="E62">
        <v>0</v>
      </c>
      <c r="G62" t="s">
        <v>266</v>
      </c>
      <c r="H62">
        <v>1</v>
      </c>
      <c r="I62" s="11">
        <v>0.05</v>
      </c>
      <c r="J62" s="11" t="s">
        <v>268</v>
      </c>
      <c r="K62" t="s">
        <v>1461</v>
      </c>
      <c r="L62" t="s">
        <v>1304</v>
      </c>
      <c r="M62" s="11">
        <v>-1</v>
      </c>
      <c r="N62" s="11" t="s">
        <v>277</v>
      </c>
      <c r="O62" s="11" t="s">
        <v>1476</v>
      </c>
      <c r="P62" s="11" t="s">
        <v>1517</v>
      </c>
      <c r="Q62" t="s">
        <v>1323</v>
      </c>
      <c r="R62" s="11">
        <v>6</v>
      </c>
      <c r="S62" s="11">
        <v>6</v>
      </c>
      <c r="T62" s="11" t="s">
        <v>1680</v>
      </c>
      <c r="U62" s="11" t="s">
        <v>1385</v>
      </c>
      <c r="W62">
        <v>35</v>
      </c>
      <c r="X62" s="55">
        <v>0</v>
      </c>
      <c r="Y62" s="2">
        <v>0</v>
      </c>
      <c r="Z62" t="s">
        <v>268</v>
      </c>
      <c r="AB62" t="s">
        <v>1305</v>
      </c>
    </row>
    <row r="63" spans="1:30" x14ac:dyDescent="0.25">
      <c r="A63" t="s">
        <v>208</v>
      </c>
      <c r="B63" t="s">
        <v>83</v>
      </c>
      <c r="C63">
        <v>2019</v>
      </c>
      <c r="D63" t="s">
        <v>1281</v>
      </c>
      <c r="E63">
        <v>0</v>
      </c>
      <c r="F63" t="s">
        <v>1365</v>
      </c>
      <c r="G63" t="s">
        <v>266</v>
      </c>
      <c r="H63">
        <v>0</v>
      </c>
      <c r="I63" s="11">
        <v>0</v>
      </c>
      <c r="J63" s="11">
        <v>0</v>
      </c>
      <c r="K63" t="s">
        <v>1657</v>
      </c>
      <c r="L63" t="s">
        <v>1480</v>
      </c>
      <c r="M63" s="11" t="s">
        <v>1308</v>
      </c>
      <c r="N63" s="11" t="s">
        <v>1304</v>
      </c>
      <c r="O63" s="11" t="s">
        <v>1478</v>
      </c>
      <c r="P63" s="11" t="s">
        <v>1497</v>
      </c>
      <c r="Q63" t="s">
        <v>1479</v>
      </c>
      <c r="R63" s="11">
        <v>5</v>
      </c>
      <c r="S63" s="11">
        <v>5</v>
      </c>
      <c r="T63" s="11" t="s">
        <v>1330</v>
      </c>
      <c r="U63" s="11" t="s">
        <v>1293</v>
      </c>
      <c r="W63">
        <v>20</v>
      </c>
      <c r="X63" s="55">
        <v>16</v>
      </c>
      <c r="Y63" s="22">
        <f>X63/(W63+X63)</f>
        <v>0.44444444444444442</v>
      </c>
      <c r="Z63" s="2" t="s">
        <v>1481</v>
      </c>
      <c r="AA63" t="s">
        <v>1724</v>
      </c>
      <c r="AB63" t="s">
        <v>288</v>
      </c>
      <c r="AD63" t="s">
        <v>1367</v>
      </c>
    </row>
    <row r="64" spans="1:30" x14ac:dyDescent="0.25">
      <c r="A64" t="s">
        <v>209</v>
      </c>
      <c r="B64" t="s">
        <v>84</v>
      </c>
      <c r="C64">
        <v>2020</v>
      </c>
      <c r="D64" t="s">
        <v>1281</v>
      </c>
      <c r="E64">
        <v>0</v>
      </c>
      <c r="G64" t="s">
        <v>266</v>
      </c>
      <c r="H64">
        <v>1</v>
      </c>
      <c r="I64" s="11">
        <v>0.05</v>
      </c>
      <c r="J64" s="11">
        <v>1</v>
      </c>
      <c r="K64" t="s">
        <v>1461</v>
      </c>
      <c r="L64" t="s">
        <v>1304</v>
      </c>
      <c r="M64" s="11" t="s">
        <v>1308</v>
      </c>
      <c r="N64" s="11" t="s">
        <v>1304</v>
      </c>
      <c r="O64" s="11" t="s">
        <v>280</v>
      </c>
      <c r="P64" s="11" t="s">
        <v>1497</v>
      </c>
      <c r="Q64" t="s">
        <v>1479</v>
      </c>
      <c r="R64" s="11">
        <v>6</v>
      </c>
      <c r="S64" s="11">
        <v>5.9</v>
      </c>
      <c r="T64" s="11" t="s">
        <v>1330</v>
      </c>
      <c r="U64" s="11" t="s">
        <v>1361</v>
      </c>
      <c r="W64">
        <v>230</v>
      </c>
      <c r="X64" s="55">
        <v>1</v>
      </c>
      <c r="Y64" s="22">
        <f t="shared" si="0"/>
        <v>4.329004329004329E-3</v>
      </c>
      <c r="Z64" s="2" t="s">
        <v>1512</v>
      </c>
      <c r="AA64" t="s">
        <v>1719</v>
      </c>
      <c r="AB64" t="s">
        <v>288</v>
      </c>
    </row>
    <row r="65" spans="1:30" x14ac:dyDescent="0.25">
      <c r="A65" t="s">
        <v>211</v>
      </c>
      <c r="B65" t="s">
        <v>86</v>
      </c>
      <c r="C65">
        <v>2019</v>
      </c>
      <c r="D65" t="s">
        <v>1281</v>
      </c>
      <c r="E65">
        <v>0</v>
      </c>
      <c r="G65" t="s">
        <v>266</v>
      </c>
      <c r="H65">
        <v>1</v>
      </c>
      <c r="I65" s="11" t="s">
        <v>268</v>
      </c>
      <c r="J65" s="11" t="s">
        <v>1485</v>
      </c>
      <c r="K65" t="s">
        <v>1489</v>
      </c>
      <c r="L65" t="s">
        <v>1486</v>
      </c>
      <c r="M65" s="11" t="s">
        <v>1308</v>
      </c>
      <c r="N65" s="11" t="s">
        <v>1308</v>
      </c>
      <c r="O65" s="11" t="s">
        <v>283</v>
      </c>
      <c r="P65" s="11" t="s">
        <v>268</v>
      </c>
      <c r="Q65" t="s">
        <v>1358</v>
      </c>
      <c r="R65" s="11">
        <v>8</v>
      </c>
      <c r="S65" s="11">
        <v>7.8</v>
      </c>
      <c r="T65" s="11" t="s">
        <v>1330</v>
      </c>
      <c r="U65" s="11" t="s">
        <v>1488</v>
      </c>
      <c r="W65">
        <v>98</v>
      </c>
      <c r="X65" s="55">
        <v>4</v>
      </c>
      <c r="Y65" s="22">
        <f t="shared" si="0"/>
        <v>3.9215686274509803E-2</v>
      </c>
      <c r="Z65" s="2" t="s">
        <v>1304</v>
      </c>
      <c r="AA65" s="2" t="s">
        <v>1490</v>
      </c>
      <c r="AB65" t="s">
        <v>288</v>
      </c>
    </row>
    <row r="66" spans="1:30" x14ac:dyDescent="0.25">
      <c r="A66" t="s">
        <v>213</v>
      </c>
      <c r="B66" t="s">
        <v>88</v>
      </c>
      <c r="C66">
        <v>2020</v>
      </c>
      <c r="D66" t="s">
        <v>1281</v>
      </c>
      <c r="E66">
        <v>0</v>
      </c>
      <c r="F66">
        <v>0</v>
      </c>
      <c r="G66" t="s">
        <v>1493</v>
      </c>
      <c r="H66">
        <v>1</v>
      </c>
      <c r="I66" s="11" t="s">
        <v>268</v>
      </c>
      <c r="J66" s="11">
        <v>1</v>
      </c>
      <c r="L66" t="s">
        <v>1304</v>
      </c>
      <c r="M66" s="11">
        <v>-1</v>
      </c>
      <c r="N66" s="11" t="s">
        <v>1304</v>
      </c>
      <c r="O66" s="11" t="s">
        <v>1494</v>
      </c>
      <c r="P66" s="11" t="s">
        <v>268</v>
      </c>
      <c r="Q66" t="s">
        <v>1323</v>
      </c>
      <c r="R66" s="11">
        <v>6</v>
      </c>
      <c r="S66" s="11" t="s">
        <v>1492</v>
      </c>
      <c r="T66" s="11" t="s">
        <v>1327</v>
      </c>
      <c r="U66" s="11">
        <v>13</v>
      </c>
      <c r="W66">
        <v>97</v>
      </c>
      <c r="X66" s="55">
        <v>12</v>
      </c>
      <c r="Y66" s="22">
        <f t="shared" si="0"/>
        <v>0.11009174311926606</v>
      </c>
      <c r="Z66" s="2" t="s">
        <v>1304</v>
      </c>
      <c r="AA66" t="s">
        <v>1495</v>
      </c>
      <c r="AB66" t="s">
        <v>288</v>
      </c>
    </row>
    <row r="67" spans="1:30" x14ac:dyDescent="0.25">
      <c r="A67" t="s">
        <v>215</v>
      </c>
      <c r="B67" t="s">
        <v>90</v>
      </c>
      <c r="C67">
        <v>2019</v>
      </c>
      <c r="D67" t="s">
        <v>1281</v>
      </c>
      <c r="E67">
        <v>0</v>
      </c>
      <c r="G67" t="s">
        <v>266</v>
      </c>
      <c r="H67">
        <v>0</v>
      </c>
      <c r="I67" s="11" t="s">
        <v>268</v>
      </c>
      <c r="J67" s="11" t="s">
        <v>268</v>
      </c>
      <c r="K67" t="s">
        <v>1461</v>
      </c>
      <c r="L67" t="s">
        <v>1308</v>
      </c>
      <c r="M67" s="11">
        <v>-1</v>
      </c>
      <c r="N67" s="11" t="s">
        <v>277</v>
      </c>
      <c r="O67" s="11" t="s">
        <v>1298</v>
      </c>
      <c r="P67" s="11" t="s">
        <v>1518</v>
      </c>
      <c r="Q67" t="s">
        <v>1347</v>
      </c>
      <c r="R67" s="11">
        <v>8</v>
      </c>
      <c r="S67" s="11">
        <v>7.5</v>
      </c>
      <c r="T67" s="11" t="s">
        <v>1330</v>
      </c>
      <c r="U67" s="11" t="s">
        <v>1275</v>
      </c>
      <c r="W67">
        <v>66</v>
      </c>
      <c r="X67" s="55">
        <v>0</v>
      </c>
      <c r="Y67" s="22">
        <f t="shared" ref="Y67:Y101" si="1">X67/(W67+X67)</f>
        <v>0</v>
      </c>
      <c r="Z67" s="2" t="s">
        <v>268</v>
      </c>
      <c r="AB67" t="s">
        <v>1305</v>
      </c>
    </row>
    <row r="68" spans="1:30" x14ac:dyDescent="0.25">
      <c r="A68" t="s">
        <v>216</v>
      </c>
      <c r="B68" t="s">
        <v>91</v>
      </c>
      <c r="C68">
        <v>2020</v>
      </c>
      <c r="D68" t="s">
        <v>1281</v>
      </c>
      <c r="E68">
        <v>0</v>
      </c>
      <c r="G68" t="s">
        <v>266</v>
      </c>
      <c r="H68">
        <v>0</v>
      </c>
      <c r="I68" s="11" t="s">
        <v>268</v>
      </c>
      <c r="J68" s="11" t="s">
        <v>268</v>
      </c>
      <c r="M68" s="11" t="s">
        <v>1308</v>
      </c>
      <c r="N68" s="11" t="s">
        <v>1308</v>
      </c>
      <c r="O68" s="11" t="s">
        <v>283</v>
      </c>
      <c r="P68" s="11" t="s">
        <v>268</v>
      </c>
      <c r="Q68" t="s">
        <v>1496</v>
      </c>
      <c r="R68" s="11">
        <v>8</v>
      </c>
      <c r="S68" s="11">
        <v>7.5</v>
      </c>
      <c r="T68" s="11" t="s">
        <v>1330</v>
      </c>
      <c r="U68" s="11" t="s">
        <v>1266</v>
      </c>
      <c r="W68">
        <v>53</v>
      </c>
      <c r="X68" s="55">
        <v>0</v>
      </c>
      <c r="Y68" s="22">
        <f t="shared" si="1"/>
        <v>0</v>
      </c>
      <c r="Z68" s="2" t="s">
        <v>268</v>
      </c>
      <c r="AB68" t="s">
        <v>1305</v>
      </c>
    </row>
    <row r="69" spans="1:30" x14ac:dyDescent="0.25">
      <c r="A69" t="s">
        <v>217</v>
      </c>
      <c r="B69" t="s">
        <v>92</v>
      </c>
      <c r="C69">
        <v>2019</v>
      </c>
      <c r="D69" t="s">
        <v>1281</v>
      </c>
      <c r="E69">
        <v>0</v>
      </c>
      <c r="G69" t="s">
        <v>266</v>
      </c>
      <c r="H69">
        <v>0</v>
      </c>
      <c r="I69" s="11" t="s">
        <v>268</v>
      </c>
      <c r="J69" s="11" t="s">
        <v>268</v>
      </c>
      <c r="M69" s="11">
        <v>-2</v>
      </c>
      <c r="N69" s="11" t="s">
        <v>277</v>
      </c>
      <c r="O69" s="11" t="s">
        <v>1359</v>
      </c>
      <c r="P69" s="11" t="s">
        <v>268</v>
      </c>
      <c r="Q69" t="s">
        <v>1347</v>
      </c>
      <c r="R69" s="11">
        <v>5</v>
      </c>
      <c r="S69" s="11">
        <v>5</v>
      </c>
      <c r="T69" s="11" t="s">
        <v>1688</v>
      </c>
      <c r="U69" s="11" t="s">
        <v>1690</v>
      </c>
      <c r="V69" s="11" t="s">
        <v>1519</v>
      </c>
      <c r="W69">
        <v>104</v>
      </c>
      <c r="X69" s="55">
        <v>4</v>
      </c>
      <c r="Y69" s="22">
        <f t="shared" si="1"/>
        <v>3.7037037037037035E-2</v>
      </c>
      <c r="Z69" s="2" t="s">
        <v>1304</v>
      </c>
      <c r="AA69" t="s">
        <v>1785</v>
      </c>
      <c r="AB69" t="s">
        <v>1297</v>
      </c>
      <c r="AC69" t="s">
        <v>1689</v>
      </c>
    </row>
    <row r="70" spans="1:30" x14ac:dyDescent="0.25">
      <c r="A70" t="s">
        <v>218</v>
      </c>
      <c r="B70" t="s">
        <v>93</v>
      </c>
      <c r="C70">
        <v>2019</v>
      </c>
      <c r="D70" t="s">
        <v>1281</v>
      </c>
      <c r="E70">
        <v>0</v>
      </c>
      <c r="F70" t="s">
        <v>1521</v>
      </c>
      <c r="G70" t="s">
        <v>266</v>
      </c>
      <c r="H70">
        <v>1</v>
      </c>
      <c r="I70" s="11" t="s">
        <v>268</v>
      </c>
      <c r="J70" s="11">
        <v>1</v>
      </c>
      <c r="K70" t="s">
        <v>1634</v>
      </c>
      <c r="M70" s="11">
        <v>-0.5</v>
      </c>
      <c r="N70" s="11" t="s">
        <v>277</v>
      </c>
      <c r="O70" s="11" t="s">
        <v>1476</v>
      </c>
      <c r="P70" s="11" t="s">
        <v>1520</v>
      </c>
      <c r="Q70" t="s">
        <v>268</v>
      </c>
      <c r="R70" s="11" t="s">
        <v>1692</v>
      </c>
      <c r="S70" s="11" t="s">
        <v>1692</v>
      </c>
      <c r="T70" s="11" t="s">
        <v>1691</v>
      </c>
      <c r="U70" s="11" t="s">
        <v>1304</v>
      </c>
      <c r="W70">
        <v>60</v>
      </c>
      <c r="X70" s="55">
        <v>11</v>
      </c>
      <c r="Y70" s="22">
        <f t="shared" si="1"/>
        <v>0.15492957746478872</v>
      </c>
      <c r="Z70" s="2" t="s">
        <v>1522</v>
      </c>
      <c r="AA70" t="s">
        <v>1712</v>
      </c>
      <c r="AB70" t="s">
        <v>288</v>
      </c>
      <c r="AC70" t="s">
        <v>1629</v>
      </c>
    </row>
    <row r="71" spans="1:30" x14ac:dyDescent="0.25">
      <c r="A71" t="s">
        <v>219</v>
      </c>
      <c r="B71" t="s">
        <v>94</v>
      </c>
      <c r="C71">
        <v>2020</v>
      </c>
      <c r="D71" t="s">
        <v>1281</v>
      </c>
      <c r="E71">
        <v>0</v>
      </c>
      <c r="G71" t="s">
        <v>266</v>
      </c>
      <c r="H71">
        <v>1</v>
      </c>
      <c r="I71" s="11" t="s">
        <v>1304</v>
      </c>
      <c r="J71" s="11" t="s">
        <v>1304</v>
      </c>
      <c r="K71" t="s">
        <v>1563</v>
      </c>
      <c r="M71" s="11" t="s">
        <v>1308</v>
      </c>
      <c r="N71" s="11" t="s">
        <v>1308</v>
      </c>
      <c r="O71" s="11" t="s">
        <v>1525</v>
      </c>
      <c r="P71" s="11" t="s">
        <v>1518</v>
      </c>
      <c r="Q71" t="s">
        <v>1371</v>
      </c>
      <c r="R71" s="11">
        <v>4</v>
      </c>
      <c r="S71" s="11">
        <v>5.85</v>
      </c>
      <c r="T71" s="11" t="s">
        <v>1330</v>
      </c>
      <c r="U71" s="11" t="s">
        <v>1527</v>
      </c>
      <c r="W71">
        <v>44</v>
      </c>
      <c r="X71" s="55">
        <v>8</v>
      </c>
      <c r="Y71" s="22">
        <f t="shared" si="1"/>
        <v>0.15384615384615385</v>
      </c>
      <c r="Z71" t="s">
        <v>1736</v>
      </c>
      <c r="AA71" t="s">
        <v>1725</v>
      </c>
      <c r="AB71" t="s">
        <v>288</v>
      </c>
    </row>
    <row r="72" spans="1:30" x14ac:dyDescent="0.25">
      <c r="A72" t="s">
        <v>223</v>
      </c>
      <c r="B72" t="s">
        <v>98</v>
      </c>
      <c r="C72">
        <v>2019</v>
      </c>
      <c r="D72" t="s">
        <v>1281</v>
      </c>
      <c r="E72">
        <v>0</v>
      </c>
      <c r="G72" t="s">
        <v>266</v>
      </c>
      <c r="H72">
        <v>1</v>
      </c>
      <c r="I72" s="11">
        <v>0.05</v>
      </c>
      <c r="J72" s="11" t="s">
        <v>1304</v>
      </c>
      <c r="K72" t="s">
        <v>1351</v>
      </c>
      <c r="M72" s="11" t="s">
        <v>1308</v>
      </c>
      <c r="N72" s="11" t="s">
        <v>1308</v>
      </c>
      <c r="O72" s="11" t="s">
        <v>279</v>
      </c>
      <c r="P72" s="11" t="s">
        <v>268</v>
      </c>
      <c r="Q72" t="s">
        <v>1307</v>
      </c>
      <c r="R72" s="11">
        <v>6</v>
      </c>
      <c r="S72" s="11">
        <v>6</v>
      </c>
      <c r="T72" s="11" t="s">
        <v>1330</v>
      </c>
      <c r="U72" s="11" t="s">
        <v>1368</v>
      </c>
      <c r="W72">
        <v>80</v>
      </c>
      <c r="X72" s="55">
        <v>0</v>
      </c>
      <c r="Y72" s="22">
        <f t="shared" si="1"/>
        <v>0</v>
      </c>
      <c r="Z72" s="2" t="s">
        <v>1308</v>
      </c>
      <c r="AB72" t="s">
        <v>1305</v>
      </c>
    </row>
    <row r="73" spans="1:30" x14ac:dyDescent="0.25">
      <c r="A73" t="s">
        <v>224</v>
      </c>
      <c r="B73" t="s">
        <v>99</v>
      </c>
      <c r="C73">
        <v>2019</v>
      </c>
      <c r="D73" t="s">
        <v>1281</v>
      </c>
      <c r="E73">
        <v>0</v>
      </c>
      <c r="G73" t="s">
        <v>266</v>
      </c>
      <c r="H73">
        <v>0</v>
      </c>
      <c r="I73" s="11" t="s">
        <v>268</v>
      </c>
      <c r="J73" s="11" t="s">
        <v>268</v>
      </c>
      <c r="M73" s="11">
        <v>-1</v>
      </c>
      <c r="N73" s="11" t="s">
        <v>1304</v>
      </c>
      <c r="O73" s="11" t="s">
        <v>1531</v>
      </c>
      <c r="P73" s="11" t="s">
        <v>268</v>
      </c>
      <c r="Q73" t="s">
        <v>268</v>
      </c>
      <c r="R73" s="11">
        <v>0.5</v>
      </c>
      <c r="S73" s="11">
        <v>0.9</v>
      </c>
      <c r="T73" s="11" t="s">
        <v>1330</v>
      </c>
      <c r="U73" s="11" t="s">
        <v>1286</v>
      </c>
      <c r="W73">
        <v>88</v>
      </c>
      <c r="X73" s="55">
        <v>2</v>
      </c>
      <c r="Y73" s="22">
        <f t="shared" si="1"/>
        <v>2.2222222222222223E-2</v>
      </c>
      <c r="Z73" s="2" t="s">
        <v>1304</v>
      </c>
      <c r="AA73" t="s">
        <v>1530</v>
      </c>
      <c r="AB73" t="s">
        <v>1297</v>
      </c>
    </row>
    <row r="74" spans="1:30" x14ac:dyDescent="0.25">
      <c r="A74" t="s">
        <v>225</v>
      </c>
      <c r="B74" t="s">
        <v>100</v>
      </c>
      <c r="C74">
        <v>2020</v>
      </c>
      <c r="D74" t="s">
        <v>1281</v>
      </c>
      <c r="E74">
        <v>1</v>
      </c>
      <c r="G74" t="s">
        <v>1304</v>
      </c>
      <c r="H74">
        <v>1</v>
      </c>
      <c r="I74" s="11">
        <v>0.5</v>
      </c>
      <c r="J74" s="11">
        <v>1.5</v>
      </c>
      <c r="K74" t="s">
        <v>1461</v>
      </c>
      <c r="L74" t="s">
        <v>1532</v>
      </c>
      <c r="M74" s="11" t="s">
        <v>1308</v>
      </c>
      <c r="N74" s="11" t="s">
        <v>1308</v>
      </c>
      <c r="O74" s="11" t="s">
        <v>1308</v>
      </c>
      <c r="P74" s="11" t="s">
        <v>268</v>
      </c>
      <c r="Q74" t="s">
        <v>268</v>
      </c>
      <c r="R74" s="11">
        <v>2</v>
      </c>
      <c r="S74" s="11">
        <v>2</v>
      </c>
      <c r="T74" s="11" t="s">
        <v>1327</v>
      </c>
      <c r="U74" s="11">
        <v>12</v>
      </c>
      <c r="W74">
        <v>50</v>
      </c>
      <c r="X74" s="55">
        <v>44</v>
      </c>
      <c r="Y74" s="22">
        <f t="shared" si="1"/>
        <v>0.46808510638297873</v>
      </c>
      <c r="Z74" s="2" t="s">
        <v>1737</v>
      </c>
      <c r="AA74" t="s">
        <v>1726</v>
      </c>
      <c r="AB74" t="s">
        <v>288</v>
      </c>
    </row>
    <row r="75" spans="1:30" x14ac:dyDescent="0.25">
      <c r="A75" t="s">
        <v>226</v>
      </c>
      <c r="B75" t="s">
        <v>101</v>
      </c>
      <c r="C75">
        <v>2019</v>
      </c>
      <c r="D75" t="s">
        <v>1281</v>
      </c>
      <c r="E75">
        <v>0</v>
      </c>
      <c r="G75" t="s">
        <v>266</v>
      </c>
      <c r="H75">
        <v>0</v>
      </c>
      <c r="I75" s="11" t="s">
        <v>268</v>
      </c>
      <c r="J75" s="11" t="s">
        <v>268</v>
      </c>
      <c r="M75" s="11">
        <v>-2</v>
      </c>
      <c r="N75" s="11" t="s">
        <v>1304</v>
      </c>
      <c r="O75" s="11" t="s">
        <v>1359</v>
      </c>
      <c r="P75" s="11" t="s">
        <v>268</v>
      </c>
      <c r="Q75" t="s">
        <v>268</v>
      </c>
      <c r="R75" s="11">
        <v>8</v>
      </c>
      <c r="S75" s="11">
        <v>7.5</v>
      </c>
      <c r="T75" s="11" t="s">
        <v>1330</v>
      </c>
      <c r="U75" s="11" t="s">
        <v>1368</v>
      </c>
      <c r="W75">
        <v>0</v>
      </c>
      <c r="X75" s="55">
        <v>72</v>
      </c>
      <c r="Y75" s="22">
        <f t="shared" si="1"/>
        <v>1</v>
      </c>
      <c r="Z75" s="2" t="s">
        <v>1304</v>
      </c>
      <c r="AA75" t="s">
        <v>1538</v>
      </c>
      <c r="AB75" t="s">
        <v>288</v>
      </c>
    </row>
    <row r="76" spans="1:30" x14ac:dyDescent="0.25">
      <c r="A76" t="s">
        <v>227</v>
      </c>
      <c r="B76" t="s">
        <v>102</v>
      </c>
      <c r="C76">
        <v>2019</v>
      </c>
      <c r="D76" t="s">
        <v>1281</v>
      </c>
      <c r="E76">
        <v>0</v>
      </c>
      <c r="G76" t="s">
        <v>266</v>
      </c>
      <c r="H76">
        <v>0</v>
      </c>
      <c r="I76" s="11" t="s">
        <v>268</v>
      </c>
      <c r="J76" s="11" t="s">
        <v>268</v>
      </c>
      <c r="K76" t="s">
        <v>1541</v>
      </c>
      <c r="M76" s="11">
        <v>-2</v>
      </c>
      <c r="N76" s="11" t="s">
        <v>277</v>
      </c>
      <c r="O76" s="11" t="s">
        <v>1539</v>
      </c>
      <c r="P76" s="11" t="s">
        <v>1540</v>
      </c>
      <c r="Q76" t="s">
        <v>1307</v>
      </c>
      <c r="R76" s="11">
        <v>8</v>
      </c>
      <c r="S76" s="11">
        <v>7.5</v>
      </c>
      <c r="T76" s="11" t="s">
        <v>1330</v>
      </c>
      <c r="U76" s="11" t="s">
        <v>1693</v>
      </c>
      <c r="W76">
        <v>32</v>
      </c>
      <c r="X76" s="55">
        <v>0</v>
      </c>
      <c r="Y76" s="22">
        <f t="shared" si="1"/>
        <v>0</v>
      </c>
      <c r="Z76" s="2" t="s">
        <v>1308</v>
      </c>
      <c r="AA76" t="s">
        <v>1542</v>
      </c>
      <c r="AB76" t="s">
        <v>1297</v>
      </c>
    </row>
    <row r="77" spans="1:30" x14ac:dyDescent="0.25">
      <c r="A77" t="s">
        <v>228</v>
      </c>
      <c r="B77" t="s">
        <v>103</v>
      </c>
      <c r="C77">
        <v>2020</v>
      </c>
      <c r="D77" t="s">
        <v>1281</v>
      </c>
      <c r="E77">
        <v>0</v>
      </c>
      <c r="G77" t="s">
        <v>266</v>
      </c>
      <c r="H77">
        <v>1</v>
      </c>
      <c r="I77" s="11" t="s">
        <v>1304</v>
      </c>
      <c r="J77" s="11" t="s">
        <v>1304</v>
      </c>
      <c r="K77" t="s">
        <v>1351</v>
      </c>
      <c r="L77" t="s">
        <v>1353</v>
      </c>
      <c r="M77" s="11" t="s">
        <v>1308</v>
      </c>
      <c r="N77" s="11" t="s">
        <v>1308</v>
      </c>
      <c r="O77" s="11" t="s">
        <v>279</v>
      </c>
      <c r="P77" s="11" t="s">
        <v>268</v>
      </c>
      <c r="Q77" t="s">
        <v>1543</v>
      </c>
      <c r="R77" s="11">
        <v>10</v>
      </c>
      <c r="S77" s="11">
        <v>9.5</v>
      </c>
      <c r="T77" s="11" t="s">
        <v>1330</v>
      </c>
      <c r="U77" s="11" t="s">
        <v>1393</v>
      </c>
      <c r="W77">
        <v>51</v>
      </c>
      <c r="X77" s="55">
        <v>0</v>
      </c>
      <c r="Y77" s="22">
        <f t="shared" si="1"/>
        <v>0</v>
      </c>
      <c r="Z77" s="2" t="s">
        <v>1308</v>
      </c>
      <c r="AB77" t="s">
        <v>1297</v>
      </c>
    </row>
    <row r="78" spans="1:30" x14ac:dyDescent="0.25">
      <c r="A78" t="s">
        <v>230</v>
      </c>
      <c r="B78" t="s">
        <v>105</v>
      </c>
      <c r="C78">
        <v>2019</v>
      </c>
      <c r="D78" t="s">
        <v>1281</v>
      </c>
      <c r="E78">
        <v>0</v>
      </c>
      <c r="F78" t="s">
        <v>1545</v>
      </c>
      <c r="G78" t="s">
        <v>266</v>
      </c>
      <c r="H78">
        <v>0</v>
      </c>
      <c r="I78" s="11" t="s">
        <v>268</v>
      </c>
      <c r="J78" s="11" t="s">
        <v>268</v>
      </c>
      <c r="K78" t="s">
        <v>1489</v>
      </c>
      <c r="M78" s="11">
        <v>-1</v>
      </c>
      <c r="N78" s="11" t="s">
        <v>277</v>
      </c>
      <c r="O78" s="11" t="s">
        <v>1548</v>
      </c>
      <c r="P78" s="11" t="s">
        <v>268</v>
      </c>
      <c r="Q78" t="s">
        <v>268</v>
      </c>
      <c r="R78" s="11">
        <v>6.5</v>
      </c>
      <c r="S78" s="11">
        <v>6.5</v>
      </c>
      <c r="T78" s="11" t="s">
        <v>1546</v>
      </c>
      <c r="U78" s="11" t="s">
        <v>1547</v>
      </c>
      <c r="W78">
        <v>92</v>
      </c>
      <c r="X78" s="55">
        <v>0</v>
      </c>
      <c r="Y78" s="22">
        <f t="shared" si="1"/>
        <v>0</v>
      </c>
      <c r="Z78" s="2" t="s">
        <v>1308</v>
      </c>
      <c r="AB78" t="s">
        <v>1297</v>
      </c>
      <c r="AD78" t="s">
        <v>1367</v>
      </c>
    </row>
    <row r="79" spans="1:30" x14ac:dyDescent="0.25">
      <c r="A79" t="s">
        <v>231</v>
      </c>
      <c r="B79" t="s">
        <v>106</v>
      </c>
      <c r="C79">
        <v>2019</v>
      </c>
      <c r="D79" t="s">
        <v>1281</v>
      </c>
      <c r="E79">
        <v>1</v>
      </c>
      <c r="G79" t="s">
        <v>266</v>
      </c>
      <c r="H79">
        <v>1</v>
      </c>
      <c r="I79" s="11" t="s">
        <v>268</v>
      </c>
      <c r="J79" s="11" t="s">
        <v>1304</v>
      </c>
      <c r="K79" t="s">
        <v>1647</v>
      </c>
      <c r="L79" t="s">
        <v>1550</v>
      </c>
      <c r="M79" s="11">
        <v>1</v>
      </c>
      <c r="N79" s="11" t="s">
        <v>277</v>
      </c>
      <c r="O79" s="11" t="s">
        <v>1552</v>
      </c>
      <c r="P79" s="11" t="s">
        <v>268</v>
      </c>
      <c r="Q79" s="4" t="s">
        <v>1358</v>
      </c>
      <c r="R79" s="11">
        <v>12</v>
      </c>
      <c r="S79" s="11">
        <v>12</v>
      </c>
      <c r="T79" s="11" t="s">
        <v>1330</v>
      </c>
      <c r="U79" s="11" t="s">
        <v>1551</v>
      </c>
      <c r="V79" s="11" t="s">
        <v>1553</v>
      </c>
      <c r="W79">
        <v>16</v>
      </c>
      <c r="X79" s="55">
        <v>58</v>
      </c>
      <c r="Y79" s="22">
        <f t="shared" si="1"/>
        <v>0.78378378378378377</v>
      </c>
      <c r="Z79" s="2" t="s">
        <v>1738</v>
      </c>
      <c r="AB79" t="s">
        <v>288</v>
      </c>
    </row>
    <row r="80" spans="1:30" x14ac:dyDescent="0.25">
      <c r="A80" t="s">
        <v>232</v>
      </c>
      <c r="B80" t="s">
        <v>107</v>
      </c>
      <c r="C80">
        <v>2019</v>
      </c>
      <c r="D80" t="s">
        <v>1281</v>
      </c>
      <c r="E80">
        <v>0</v>
      </c>
      <c r="G80" t="s">
        <v>266</v>
      </c>
      <c r="H80">
        <v>1</v>
      </c>
      <c r="I80" s="11" t="s">
        <v>1304</v>
      </c>
      <c r="J80" s="11" t="s">
        <v>1304</v>
      </c>
      <c r="K80" t="s">
        <v>1563</v>
      </c>
      <c r="L80" t="s">
        <v>1555</v>
      </c>
      <c r="M80" s="11" t="s">
        <v>1308</v>
      </c>
      <c r="N80" s="11" t="s">
        <v>1308</v>
      </c>
      <c r="O80" s="11" t="s">
        <v>1554</v>
      </c>
      <c r="P80" s="11" t="s">
        <v>1501</v>
      </c>
      <c r="Q80" s="4" t="s">
        <v>268</v>
      </c>
      <c r="R80" s="11">
        <v>2</v>
      </c>
      <c r="S80" s="11">
        <v>1.9</v>
      </c>
      <c r="T80" s="11" t="s">
        <v>1330</v>
      </c>
      <c r="U80" s="11" t="s">
        <v>1557</v>
      </c>
      <c r="W80">
        <v>72</v>
      </c>
      <c r="X80" s="55">
        <v>4</v>
      </c>
      <c r="Y80" s="22">
        <f t="shared" si="1"/>
        <v>5.2631578947368418E-2</v>
      </c>
      <c r="Z80" s="2" t="s">
        <v>1304</v>
      </c>
      <c r="AA80" t="s">
        <v>1556</v>
      </c>
      <c r="AB80" t="s">
        <v>1297</v>
      </c>
    </row>
    <row r="81" spans="1:30" x14ac:dyDescent="0.25">
      <c r="A81" t="s">
        <v>233</v>
      </c>
      <c r="B81" t="s">
        <v>108</v>
      </c>
      <c r="C81">
        <v>2020</v>
      </c>
      <c r="D81" t="s">
        <v>1281</v>
      </c>
      <c r="E81">
        <v>0</v>
      </c>
      <c r="F81" t="s">
        <v>1365</v>
      </c>
      <c r="G81" t="s">
        <v>266</v>
      </c>
      <c r="H81">
        <v>0</v>
      </c>
      <c r="I81" s="11" t="s">
        <v>268</v>
      </c>
      <c r="J81" s="11" t="s">
        <v>268</v>
      </c>
      <c r="K81" t="s">
        <v>1564</v>
      </c>
      <c r="L81" t="s">
        <v>1353</v>
      </c>
      <c r="M81" s="11" t="s">
        <v>1308</v>
      </c>
      <c r="N81" s="11" t="s">
        <v>1308</v>
      </c>
      <c r="O81" s="11" t="s">
        <v>1301</v>
      </c>
      <c r="P81" s="11" t="s">
        <v>1561</v>
      </c>
      <c r="Q81" t="s">
        <v>1375</v>
      </c>
      <c r="R81" s="11">
        <v>6</v>
      </c>
      <c r="S81" s="11">
        <v>5.85</v>
      </c>
      <c r="T81" s="11" t="s">
        <v>1330</v>
      </c>
      <c r="U81" s="11" t="s">
        <v>1559</v>
      </c>
      <c r="W81">
        <v>160</v>
      </c>
      <c r="X81" s="55">
        <v>10</v>
      </c>
      <c r="Y81" s="22">
        <f t="shared" si="1"/>
        <v>5.8823529411764705E-2</v>
      </c>
      <c r="Z81" s="2" t="s">
        <v>1739</v>
      </c>
      <c r="AA81" t="s">
        <v>1711</v>
      </c>
      <c r="AB81" t="s">
        <v>288</v>
      </c>
      <c r="AD81" t="s">
        <v>1560</v>
      </c>
    </row>
    <row r="82" spans="1:30" x14ac:dyDescent="0.25">
      <c r="A82" t="s">
        <v>234</v>
      </c>
      <c r="B82" t="s">
        <v>109</v>
      </c>
      <c r="C82">
        <v>2019</v>
      </c>
      <c r="D82" t="s">
        <v>1281</v>
      </c>
      <c r="E82">
        <v>0</v>
      </c>
      <c r="G82" t="s">
        <v>266</v>
      </c>
      <c r="H82">
        <v>0</v>
      </c>
      <c r="I82" s="11" t="s">
        <v>268</v>
      </c>
      <c r="J82" s="11" t="s">
        <v>268</v>
      </c>
      <c r="K82" t="s">
        <v>1461</v>
      </c>
      <c r="M82" s="11" t="s">
        <v>1308</v>
      </c>
      <c r="N82" s="11" t="s">
        <v>1308</v>
      </c>
      <c r="O82" s="11" t="s">
        <v>1562</v>
      </c>
      <c r="P82" s="11" t="s">
        <v>1501</v>
      </c>
      <c r="Q82" t="s">
        <v>1358</v>
      </c>
      <c r="R82" s="11">
        <v>5</v>
      </c>
      <c r="S82" s="11">
        <v>5</v>
      </c>
      <c r="T82" s="11" t="s">
        <v>1327</v>
      </c>
      <c r="U82" s="11">
        <v>10</v>
      </c>
      <c r="W82">
        <v>46</v>
      </c>
      <c r="X82" s="55">
        <v>12</v>
      </c>
      <c r="Y82" s="22">
        <f t="shared" si="1"/>
        <v>0.20689655172413793</v>
      </c>
      <c r="Z82" s="2" t="s">
        <v>1565</v>
      </c>
      <c r="AA82" t="s">
        <v>1570</v>
      </c>
      <c r="AB82" t="s">
        <v>288</v>
      </c>
    </row>
    <row r="83" spans="1:30" x14ac:dyDescent="0.25">
      <c r="A83" t="s">
        <v>235</v>
      </c>
      <c r="B83" t="s">
        <v>110</v>
      </c>
      <c r="C83">
        <v>2019</v>
      </c>
      <c r="D83" t="s">
        <v>1281</v>
      </c>
      <c r="E83">
        <v>1</v>
      </c>
      <c r="F83" t="s">
        <v>274</v>
      </c>
      <c r="G83" t="s">
        <v>266</v>
      </c>
      <c r="H83">
        <v>1</v>
      </c>
      <c r="I83" s="11" t="s">
        <v>268</v>
      </c>
      <c r="J83" s="11" t="s">
        <v>1566</v>
      </c>
      <c r="K83" t="s">
        <v>1567</v>
      </c>
      <c r="M83" s="11">
        <v>-1</v>
      </c>
      <c r="N83" s="11" t="s">
        <v>1304</v>
      </c>
      <c r="O83" s="11" t="s">
        <v>282</v>
      </c>
      <c r="P83" s="11" t="s">
        <v>268</v>
      </c>
      <c r="Q83" t="s">
        <v>273</v>
      </c>
      <c r="R83" s="11">
        <v>4</v>
      </c>
      <c r="S83" s="11">
        <v>3.5</v>
      </c>
      <c r="T83" s="11" t="s">
        <v>1330</v>
      </c>
      <c r="U83" s="11" t="s">
        <v>1569</v>
      </c>
      <c r="W83">
        <v>18</v>
      </c>
      <c r="X83" s="55">
        <v>0</v>
      </c>
      <c r="Y83" s="22">
        <f t="shared" si="1"/>
        <v>0</v>
      </c>
      <c r="Z83" s="2" t="s">
        <v>1308</v>
      </c>
      <c r="AA83" t="s">
        <v>1308</v>
      </c>
      <c r="AB83" t="s">
        <v>1297</v>
      </c>
    </row>
    <row r="84" spans="1:30" x14ac:dyDescent="0.25">
      <c r="A84" t="s">
        <v>236</v>
      </c>
      <c r="B84" t="s">
        <v>111</v>
      </c>
      <c r="C84">
        <v>2020</v>
      </c>
      <c r="D84" t="s">
        <v>1281</v>
      </c>
      <c r="E84">
        <v>1</v>
      </c>
      <c r="G84" t="s">
        <v>1271</v>
      </c>
      <c r="H84">
        <v>1</v>
      </c>
      <c r="I84" s="11">
        <v>1.5900000000000001E-2</v>
      </c>
      <c r="J84" s="11">
        <v>5</v>
      </c>
      <c r="L84" t="s">
        <v>1572</v>
      </c>
      <c r="M84" s="11" t="s">
        <v>1308</v>
      </c>
      <c r="N84" s="11" t="s">
        <v>1308</v>
      </c>
      <c r="O84" s="11" t="s">
        <v>1308</v>
      </c>
      <c r="P84" s="11" t="s">
        <v>268</v>
      </c>
      <c r="Q84" t="s">
        <v>1483</v>
      </c>
      <c r="R84" s="11">
        <v>4</v>
      </c>
      <c r="S84" s="11">
        <v>3.5</v>
      </c>
      <c r="T84" s="11" t="s">
        <v>1330</v>
      </c>
      <c r="U84" s="11" t="s">
        <v>1571</v>
      </c>
      <c r="V84" s="11" t="s">
        <v>1573</v>
      </c>
      <c r="W84">
        <v>19</v>
      </c>
      <c r="X84" s="55">
        <v>1</v>
      </c>
      <c r="Y84" s="22">
        <f t="shared" si="1"/>
        <v>0.05</v>
      </c>
      <c r="Z84" s="2" t="s">
        <v>268</v>
      </c>
      <c r="AA84" t="s">
        <v>1574</v>
      </c>
      <c r="AB84" t="s">
        <v>1305</v>
      </c>
    </row>
    <row r="85" spans="1:30" x14ac:dyDescent="0.25">
      <c r="A85" t="s">
        <v>237</v>
      </c>
      <c r="B85" t="s">
        <v>112</v>
      </c>
      <c r="C85">
        <v>2019</v>
      </c>
      <c r="D85" t="s">
        <v>1281</v>
      </c>
      <c r="E85">
        <v>0</v>
      </c>
      <c r="G85" t="s">
        <v>266</v>
      </c>
      <c r="H85">
        <v>0</v>
      </c>
      <c r="I85" s="11" t="s">
        <v>268</v>
      </c>
      <c r="J85" s="11" t="s">
        <v>268</v>
      </c>
      <c r="L85" t="s">
        <v>1377</v>
      </c>
      <c r="M85" s="11" t="s">
        <v>1308</v>
      </c>
      <c r="N85" s="11" t="s">
        <v>1308</v>
      </c>
      <c r="O85" s="11" t="s">
        <v>280</v>
      </c>
      <c r="P85" s="11" t="s">
        <v>1497</v>
      </c>
      <c r="Q85" s="4" t="s">
        <v>1358</v>
      </c>
      <c r="R85" s="11">
        <v>4.5</v>
      </c>
      <c r="S85" s="11">
        <v>4.5</v>
      </c>
      <c r="T85" s="11" t="s">
        <v>1330</v>
      </c>
      <c r="U85" s="11" t="s">
        <v>1576</v>
      </c>
      <c r="W85">
        <v>25</v>
      </c>
      <c r="X85" s="55">
        <v>0</v>
      </c>
      <c r="Y85" s="22">
        <f t="shared" si="1"/>
        <v>0</v>
      </c>
      <c r="Z85" t="s">
        <v>268</v>
      </c>
      <c r="AB85" t="s">
        <v>1305</v>
      </c>
    </row>
    <row r="86" spans="1:30" x14ac:dyDescent="0.25">
      <c r="A86" t="s">
        <v>238</v>
      </c>
      <c r="B86" t="s">
        <v>113</v>
      </c>
      <c r="C86">
        <v>2019</v>
      </c>
      <c r="D86" t="s">
        <v>1281</v>
      </c>
      <c r="E86">
        <v>0</v>
      </c>
      <c r="G86" t="s">
        <v>266</v>
      </c>
      <c r="H86">
        <v>1</v>
      </c>
      <c r="I86" s="11" t="s">
        <v>268</v>
      </c>
      <c r="J86" s="11" t="s">
        <v>1485</v>
      </c>
      <c r="K86" t="s">
        <v>1461</v>
      </c>
      <c r="L86" t="s">
        <v>1608</v>
      </c>
      <c r="M86" s="11" t="s">
        <v>1301</v>
      </c>
      <c r="N86" s="11" t="s">
        <v>1300</v>
      </c>
      <c r="O86" s="11" t="s">
        <v>1418</v>
      </c>
      <c r="P86" s="11" t="s">
        <v>1497</v>
      </c>
      <c r="Q86" s="4" t="s">
        <v>1358</v>
      </c>
      <c r="R86" s="11">
        <v>6</v>
      </c>
      <c r="S86" s="11">
        <v>6</v>
      </c>
      <c r="T86" s="11" t="s">
        <v>1327</v>
      </c>
      <c r="U86" s="11" t="s">
        <v>1304</v>
      </c>
      <c r="W86">
        <v>1175</v>
      </c>
      <c r="X86" s="55">
        <v>0</v>
      </c>
      <c r="Y86" s="22">
        <f t="shared" si="1"/>
        <v>0</v>
      </c>
      <c r="Z86" s="2" t="s">
        <v>268</v>
      </c>
      <c r="AB86" t="s">
        <v>1305</v>
      </c>
    </row>
    <row r="87" spans="1:30" x14ac:dyDescent="0.25">
      <c r="A87" t="s">
        <v>240</v>
      </c>
      <c r="B87" t="s">
        <v>115</v>
      </c>
      <c r="C87">
        <v>2020</v>
      </c>
      <c r="D87" t="s">
        <v>1281</v>
      </c>
      <c r="E87">
        <v>0</v>
      </c>
      <c r="G87" t="s">
        <v>266</v>
      </c>
      <c r="H87">
        <v>1</v>
      </c>
      <c r="I87" s="11" t="s">
        <v>268</v>
      </c>
      <c r="J87" s="11">
        <v>1</v>
      </c>
      <c r="K87" t="s">
        <v>1634</v>
      </c>
      <c r="L87" t="s">
        <v>1579</v>
      </c>
      <c r="M87" s="11" t="s">
        <v>1308</v>
      </c>
      <c r="N87" s="11" t="s">
        <v>1308</v>
      </c>
      <c r="O87" s="11" t="s">
        <v>280</v>
      </c>
      <c r="P87" s="11" t="s">
        <v>1497</v>
      </c>
      <c r="Q87" t="s">
        <v>1578</v>
      </c>
      <c r="R87" s="11">
        <v>6</v>
      </c>
      <c r="S87" s="11">
        <v>6</v>
      </c>
      <c r="T87" s="11" t="s">
        <v>1330</v>
      </c>
      <c r="U87" s="11" t="s">
        <v>1415</v>
      </c>
      <c r="W87">
        <v>107</v>
      </c>
      <c r="X87" s="55">
        <v>9</v>
      </c>
      <c r="Y87" s="22">
        <f t="shared" si="1"/>
        <v>7.7586206896551727E-2</v>
      </c>
      <c r="Z87" s="2" t="s">
        <v>1581</v>
      </c>
      <c r="AA87" t="s">
        <v>1727</v>
      </c>
      <c r="AB87" t="s">
        <v>288</v>
      </c>
    </row>
    <row r="88" spans="1:30" x14ac:dyDescent="0.25">
      <c r="A88" t="s">
        <v>241</v>
      </c>
      <c r="B88" t="s">
        <v>116</v>
      </c>
      <c r="C88">
        <v>2020</v>
      </c>
      <c r="D88" t="s">
        <v>1281</v>
      </c>
      <c r="E88">
        <v>0</v>
      </c>
      <c r="F88" t="s">
        <v>1365</v>
      </c>
      <c r="G88" t="s">
        <v>266</v>
      </c>
      <c r="H88">
        <v>1</v>
      </c>
      <c r="I88" s="11" t="s">
        <v>1304</v>
      </c>
      <c r="J88" s="11">
        <v>10</v>
      </c>
      <c r="K88" t="s">
        <v>1585</v>
      </c>
      <c r="L88" t="s">
        <v>1587</v>
      </c>
      <c r="M88" s="11">
        <v>-2</v>
      </c>
      <c r="N88" s="11" t="s">
        <v>277</v>
      </c>
      <c r="O88" s="11" t="s">
        <v>1359</v>
      </c>
      <c r="P88" s="11" t="s">
        <v>1584</v>
      </c>
      <c r="Q88" t="s">
        <v>1583</v>
      </c>
      <c r="R88" s="11">
        <v>9</v>
      </c>
      <c r="S88" s="11">
        <v>7.5</v>
      </c>
      <c r="T88" s="11" t="s">
        <v>1330</v>
      </c>
      <c r="U88" s="11" t="s">
        <v>1289</v>
      </c>
      <c r="W88">
        <v>32</v>
      </c>
      <c r="X88" s="55">
        <v>3</v>
      </c>
      <c r="Y88" s="22">
        <f t="shared" si="1"/>
        <v>8.5714285714285715E-2</v>
      </c>
      <c r="Z88" s="2" t="s">
        <v>1588</v>
      </c>
      <c r="AA88" t="s">
        <v>1717</v>
      </c>
      <c r="AB88" t="s">
        <v>288</v>
      </c>
      <c r="AD88" t="s">
        <v>1367</v>
      </c>
    </row>
    <row r="89" spans="1:30" x14ac:dyDescent="0.25">
      <c r="A89" t="s">
        <v>244</v>
      </c>
      <c r="B89" t="s">
        <v>119</v>
      </c>
      <c r="C89">
        <v>2019</v>
      </c>
      <c r="D89" t="s">
        <v>1281</v>
      </c>
      <c r="E89">
        <v>1</v>
      </c>
      <c r="G89" t="s">
        <v>266</v>
      </c>
      <c r="H89">
        <v>0</v>
      </c>
      <c r="I89" s="11" t="s">
        <v>268</v>
      </c>
      <c r="J89" s="11" t="s">
        <v>268</v>
      </c>
      <c r="K89" t="s">
        <v>1461</v>
      </c>
      <c r="M89" s="11">
        <v>-2</v>
      </c>
      <c r="N89" s="11" t="s">
        <v>1304</v>
      </c>
      <c r="O89" s="11" t="s">
        <v>1378</v>
      </c>
      <c r="P89" s="11" t="s">
        <v>1584</v>
      </c>
      <c r="Q89" s="4" t="s">
        <v>1358</v>
      </c>
      <c r="R89" s="11">
        <v>1</v>
      </c>
      <c r="S89" s="11" t="s">
        <v>1308</v>
      </c>
      <c r="T89" s="11" t="s">
        <v>1285</v>
      </c>
      <c r="U89" s="11" t="s">
        <v>1304</v>
      </c>
      <c r="W89">
        <v>25</v>
      </c>
      <c r="X89" s="55">
        <v>6</v>
      </c>
      <c r="Y89" s="22">
        <f t="shared" si="1"/>
        <v>0.19354838709677419</v>
      </c>
      <c r="Z89" s="2" t="s">
        <v>1308</v>
      </c>
      <c r="AA89" t="s">
        <v>1742</v>
      </c>
      <c r="AB89" t="s">
        <v>1297</v>
      </c>
    </row>
    <row r="90" spans="1:30" x14ac:dyDescent="0.25">
      <c r="A90" t="s">
        <v>245</v>
      </c>
      <c r="B90" t="s">
        <v>120</v>
      </c>
      <c r="C90">
        <v>2020</v>
      </c>
      <c r="D90" t="s">
        <v>1281</v>
      </c>
      <c r="E90">
        <v>0</v>
      </c>
      <c r="G90" t="s">
        <v>266</v>
      </c>
      <c r="H90">
        <v>0</v>
      </c>
      <c r="I90" s="11" t="s">
        <v>268</v>
      </c>
      <c r="J90" s="11" t="s">
        <v>268</v>
      </c>
      <c r="K90" t="s">
        <v>1591</v>
      </c>
      <c r="L90" t="s">
        <v>1594</v>
      </c>
      <c r="M90" s="11" t="s">
        <v>1308</v>
      </c>
      <c r="N90" s="11" t="s">
        <v>1308</v>
      </c>
      <c r="O90" s="11" t="s">
        <v>279</v>
      </c>
      <c r="P90" s="11" t="s">
        <v>268</v>
      </c>
      <c r="Q90" t="s">
        <v>1593</v>
      </c>
      <c r="R90" s="11">
        <v>4</v>
      </c>
      <c r="S90" s="11">
        <v>3.95</v>
      </c>
      <c r="T90" s="11" t="s">
        <v>1330</v>
      </c>
      <c r="U90" s="11">
        <v>12</v>
      </c>
      <c r="W90">
        <v>36</v>
      </c>
      <c r="X90" s="55">
        <v>4</v>
      </c>
      <c r="Y90" s="22">
        <f t="shared" si="1"/>
        <v>0.1</v>
      </c>
      <c r="Z90" s="2" t="s">
        <v>1304</v>
      </c>
      <c r="AA90" t="s">
        <v>1590</v>
      </c>
      <c r="AB90" t="s">
        <v>1297</v>
      </c>
    </row>
    <row r="91" spans="1:30" x14ac:dyDescent="0.25">
      <c r="A91" t="s">
        <v>249</v>
      </c>
      <c r="B91" t="s">
        <v>124</v>
      </c>
      <c r="C91">
        <v>2020</v>
      </c>
      <c r="D91" t="s">
        <v>1281</v>
      </c>
      <c r="E91">
        <v>0</v>
      </c>
      <c r="F91" t="s">
        <v>1341</v>
      </c>
      <c r="G91" t="s">
        <v>266</v>
      </c>
      <c r="H91">
        <v>0</v>
      </c>
      <c r="I91" s="11" t="s">
        <v>268</v>
      </c>
      <c r="J91" s="11" t="s">
        <v>268</v>
      </c>
      <c r="K91" t="s">
        <v>1461</v>
      </c>
      <c r="M91" s="11" t="s">
        <v>1308</v>
      </c>
      <c r="N91" s="11" t="s">
        <v>1308</v>
      </c>
      <c r="O91" s="11" t="s">
        <v>1451</v>
      </c>
      <c r="P91" s="11" t="s">
        <v>1498</v>
      </c>
      <c r="Q91" t="s">
        <v>1450</v>
      </c>
      <c r="R91" s="11">
        <v>4</v>
      </c>
      <c r="S91" s="11">
        <v>3</v>
      </c>
      <c r="T91" s="11" t="s">
        <v>1327</v>
      </c>
      <c r="U91" s="11" t="s">
        <v>1455</v>
      </c>
      <c r="W91">
        <v>86</v>
      </c>
      <c r="X91" s="55">
        <v>8</v>
      </c>
      <c r="Y91" s="22">
        <f t="shared" si="1"/>
        <v>8.5106382978723402E-2</v>
      </c>
      <c r="Z91" s="2" t="s">
        <v>1595</v>
      </c>
      <c r="AA91" t="s">
        <v>1725</v>
      </c>
      <c r="AB91" t="s">
        <v>288</v>
      </c>
    </row>
    <row r="92" spans="1:30" x14ac:dyDescent="0.25">
      <c r="A92" t="s">
        <v>252</v>
      </c>
      <c r="B92" t="s">
        <v>127</v>
      </c>
      <c r="C92">
        <v>2020</v>
      </c>
      <c r="D92" t="s">
        <v>1281</v>
      </c>
      <c r="E92">
        <v>0</v>
      </c>
      <c r="F92" t="s">
        <v>1521</v>
      </c>
      <c r="G92" t="s">
        <v>266</v>
      </c>
      <c r="H92">
        <v>0</v>
      </c>
      <c r="I92" s="11" t="s">
        <v>268</v>
      </c>
      <c r="J92" s="11" t="s">
        <v>268</v>
      </c>
      <c r="K92" t="s">
        <v>1461</v>
      </c>
      <c r="M92" s="11" t="s">
        <v>1301</v>
      </c>
      <c r="N92" s="11" t="s">
        <v>1308</v>
      </c>
      <c r="O92" s="11" t="s">
        <v>1597</v>
      </c>
      <c r="P92" s="11" t="s">
        <v>1506</v>
      </c>
      <c r="Q92" t="s">
        <v>1307</v>
      </c>
      <c r="R92" s="11">
        <v>7</v>
      </c>
      <c r="S92" s="11">
        <v>6.95</v>
      </c>
      <c r="T92" s="11" t="s">
        <v>1330</v>
      </c>
      <c r="U92" s="11" t="s">
        <v>1596</v>
      </c>
      <c r="W92">
        <v>102</v>
      </c>
      <c r="X92" s="55">
        <v>19</v>
      </c>
      <c r="Y92" s="22">
        <f t="shared" si="1"/>
        <v>0.15702479338842976</v>
      </c>
      <c r="Z92" s="2" t="s">
        <v>1598</v>
      </c>
      <c r="AA92" t="s">
        <v>1729</v>
      </c>
      <c r="AB92" t="s">
        <v>288</v>
      </c>
      <c r="AD92" t="s">
        <v>1367</v>
      </c>
    </row>
    <row r="93" spans="1:30" x14ac:dyDescent="0.25">
      <c r="A93" t="s">
        <v>253</v>
      </c>
      <c r="B93" t="s">
        <v>128</v>
      </c>
      <c r="C93">
        <v>2020</v>
      </c>
      <c r="D93" t="s">
        <v>1281</v>
      </c>
      <c r="E93">
        <v>0</v>
      </c>
      <c r="G93" t="s">
        <v>266</v>
      </c>
      <c r="H93">
        <v>1</v>
      </c>
      <c r="I93" s="11" t="s">
        <v>268</v>
      </c>
      <c r="J93" s="11" t="s">
        <v>1601</v>
      </c>
      <c r="K93" t="s">
        <v>1461</v>
      </c>
      <c r="L93" t="s">
        <v>1607</v>
      </c>
      <c r="M93" s="11" t="s">
        <v>1308</v>
      </c>
      <c r="N93" s="11" t="s">
        <v>1308</v>
      </c>
      <c r="O93" s="11" t="s">
        <v>280</v>
      </c>
      <c r="P93" s="11" t="s">
        <v>1497</v>
      </c>
      <c r="Q93" t="s">
        <v>1602</v>
      </c>
      <c r="R93" s="11">
        <v>10</v>
      </c>
      <c r="S93" s="11">
        <v>10</v>
      </c>
      <c r="T93" s="11" t="s">
        <v>1694</v>
      </c>
      <c r="U93" s="11" t="s">
        <v>1393</v>
      </c>
      <c r="V93" s="11" t="s">
        <v>1604</v>
      </c>
      <c r="W93">
        <v>145</v>
      </c>
      <c r="X93" s="55">
        <v>5</v>
      </c>
      <c r="Y93" s="22">
        <f t="shared" si="1"/>
        <v>3.3333333333333333E-2</v>
      </c>
      <c r="Z93" s="2" t="s">
        <v>1605</v>
      </c>
      <c r="AA93" t="s">
        <v>1728</v>
      </c>
      <c r="AB93" t="s">
        <v>288</v>
      </c>
    </row>
    <row r="94" spans="1:30" x14ac:dyDescent="0.25">
      <c r="A94" t="s">
        <v>254</v>
      </c>
      <c r="B94" t="s">
        <v>129</v>
      </c>
      <c r="C94">
        <v>2020</v>
      </c>
      <c r="D94" t="s">
        <v>1281</v>
      </c>
      <c r="E94">
        <v>0</v>
      </c>
      <c r="G94" t="s">
        <v>266</v>
      </c>
      <c r="H94">
        <v>1</v>
      </c>
      <c r="I94" s="11" t="s">
        <v>268</v>
      </c>
      <c r="J94" s="11" t="s">
        <v>1485</v>
      </c>
      <c r="L94" t="s">
        <v>1608</v>
      </c>
      <c r="M94" s="11" t="s">
        <v>1308</v>
      </c>
      <c r="N94" s="11" t="s">
        <v>1308</v>
      </c>
      <c r="O94" s="11" t="s">
        <v>283</v>
      </c>
      <c r="P94" s="11" t="s">
        <v>268</v>
      </c>
      <c r="Q94" t="s">
        <v>1358</v>
      </c>
      <c r="R94" s="11">
        <v>8</v>
      </c>
      <c r="S94" s="11">
        <v>8</v>
      </c>
      <c r="T94" s="11" t="s">
        <v>1330</v>
      </c>
      <c r="U94" s="11" t="s">
        <v>1610</v>
      </c>
      <c r="W94">
        <v>97</v>
      </c>
      <c r="X94" s="55">
        <v>2</v>
      </c>
      <c r="Y94" s="22">
        <f t="shared" si="1"/>
        <v>2.0202020202020204E-2</v>
      </c>
      <c r="Z94" s="2" t="s">
        <v>1304</v>
      </c>
      <c r="AA94" t="s">
        <v>1609</v>
      </c>
      <c r="AB94" t="s">
        <v>288</v>
      </c>
    </row>
    <row r="95" spans="1:30" x14ac:dyDescent="0.25">
      <c r="A95" t="s">
        <v>255</v>
      </c>
      <c r="B95" t="s">
        <v>130</v>
      </c>
      <c r="C95">
        <v>2020</v>
      </c>
      <c r="D95" t="s">
        <v>1281</v>
      </c>
      <c r="E95">
        <v>0</v>
      </c>
      <c r="G95" t="s">
        <v>266</v>
      </c>
      <c r="H95">
        <v>1</v>
      </c>
      <c r="I95" s="11" t="s">
        <v>268</v>
      </c>
      <c r="J95" s="11" t="s">
        <v>1485</v>
      </c>
      <c r="L95" t="s">
        <v>1608</v>
      </c>
      <c r="M95" s="11" t="s">
        <v>1308</v>
      </c>
      <c r="N95" s="11" t="s">
        <v>1308</v>
      </c>
      <c r="O95" s="11" t="s">
        <v>283</v>
      </c>
      <c r="P95" s="11" t="s">
        <v>268</v>
      </c>
      <c r="Q95" t="s">
        <v>1358</v>
      </c>
      <c r="R95" s="11">
        <v>8</v>
      </c>
      <c r="S95" s="11">
        <v>8</v>
      </c>
      <c r="T95" s="11" t="s">
        <v>1330</v>
      </c>
      <c r="U95" s="11" t="s">
        <v>1610</v>
      </c>
      <c r="W95">
        <v>57</v>
      </c>
      <c r="X95" s="55">
        <v>0</v>
      </c>
      <c r="Y95" s="22">
        <f t="shared" si="1"/>
        <v>0</v>
      </c>
      <c r="Z95" s="2" t="s">
        <v>268</v>
      </c>
    </row>
    <row r="96" spans="1:30" x14ac:dyDescent="0.25">
      <c r="A96" t="s">
        <v>256</v>
      </c>
      <c r="B96" t="s">
        <v>131</v>
      </c>
      <c r="C96">
        <v>2019</v>
      </c>
      <c r="D96" t="s">
        <v>1281</v>
      </c>
      <c r="E96">
        <v>0</v>
      </c>
      <c r="F96" t="s">
        <v>1365</v>
      </c>
      <c r="G96" t="s">
        <v>266</v>
      </c>
      <c r="H96">
        <v>1</v>
      </c>
      <c r="I96" s="11" t="s">
        <v>268</v>
      </c>
      <c r="J96" s="11">
        <v>10</v>
      </c>
      <c r="K96" t="s">
        <v>1461</v>
      </c>
      <c r="L96" t="s">
        <v>1608</v>
      </c>
      <c r="M96" s="11" t="s">
        <v>1308</v>
      </c>
      <c r="N96" s="11" t="s">
        <v>1308</v>
      </c>
      <c r="O96" s="11" t="s">
        <v>1611</v>
      </c>
      <c r="P96" s="11" t="s">
        <v>1497</v>
      </c>
      <c r="Q96" t="s">
        <v>1602</v>
      </c>
      <c r="R96" s="11">
        <v>15</v>
      </c>
      <c r="S96" s="11">
        <v>15</v>
      </c>
      <c r="T96" s="11" t="s">
        <v>1330</v>
      </c>
      <c r="U96" s="11" t="s">
        <v>1286</v>
      </c>
      <c r="W96">
        <v>71</v>
      </c>
      <c r="X96" s="55">
        <v>5</v>
      </c>
      <c r="Y96" s="22">
        <f t="shared" si="1"/>
        <v>6.5789473684210523E-2</v>
      </c>
      <c r="Z96" s="2" t="s">
        <v>1304</v>
      </c>
      <c r="AA96" t="s">
        <v>1612</v>
      </c>
      <c r="AB96" t="s">
        <v>1297</v>
      </c>
    </row>
    <row r="97" spans="1:30" x14ac:dyDescent="0.25">
      <c r="A97" t="s">
        <v>257</v>
      </c>
      <c r="B97" t="s">
        <v>132</v>
      </c>
      <c r="C97">
        <v>2019</v>
      </c>
      <c r="D97" t="s">
        <v>1281</v>
      </c>
      <c r="E97">
        <v>0</v>
      </c>
      <c r="F97" t="s">
        <v>1614</v>
      </c>
      <c r="G97" t="s">
        <v>1271</v>
      </c>
      <c r="H97">
        <v>1</v>
      </c>
      <c r="I97" s="11">
        <v>1.5900000000000001E-2</v>
      </c>
      <c r="J97" s="11">
        <v>5</v>
      </c>
      <c r="L97" t="s">
        <v>1618</v>
      </c>
      <c r="M97" s="11" t="s">
        <v>1308</v>
      </c>
      <c r="N97" s="11" t="s">
        <v>1308</v>
      </c>
      <c r="O97" s="11" t="s">
        <v>1308</v>
      </c>
      <c r="P97" s="11" t="s">
        <v>268</v>
      </c>
      <c r="Q97" s="4" t="s">
        <v>1483</v>
      </c>
      <c r="R97" s="11">
        <v>3.5</v>
      </c>
      <c r="S97" s="11">
        <v>3</v>
      </c>
      <c r="T97" s="11" t="s">
        <v>1330</v>
      </c>
      <c r="U97" s="11">
        <v>2.5</v>
      </c>
      <c r="V97" s="11" t="s">
        <v>1615</v>
      </c>
      <c r="W97">
        <v>21</v>
      </c>
      <c r="X97" s="55">
        <v>1</v>
      </c>
      <c r="Y97" s="22">
        <f t="shared" si="1"/>
        <v>4.5454545454545456E-2</v>
      </c>
      <c r="Z97" s="2" t="s">
        <v>1613</v>
      </c>
      <c r="AA97" t="s">
        <v>1670</v>
      </c>
      <c r="AB97" t="s">
        <v>288</v>
      </c>
      <c r="AD97" t="s">
        <v>1434</v>
      </c>
    </row>
    <row r="98" spans="1:30" x14ac:dyDescent="0.25">
      <c r="A98" t="s">
        <v>257</v>
      </c>
      <c r="B98" t="s">
        <v>132</v>
      </c>
      <c r="C98">
        <v>2019</v>
      </c>
      <c r="D98" t="s">
        <v>1281</v>
      </c>
      <c r="E98">
        <v>0</v>
      </c>
      <c r="F98" t="s">
        <v>1614</v>
      </c>
      <c r="G98" t="s">
        <v>1271</v>
      </c>
      <c r="H98">
        <v>1</v>
      </c>
      <c r="I98" s="11">
        <v>1.5900000000000001E-2</v>
      </c>
      <c r="J98" s="11">
        <v>5</v>
      </c>
      <c r="L98" t="s">
        <v>1618</v>
      </c>
      <c r="M98" s="11" t="s">
        <v>1308</v>
      </c>
      <c r="N98" s="11" t="s">
        <v>1308</v>
      </c>
      <c r="O98" s="11" t="s">
        <v>1308</v>
      </c>
      <c r="P98" s="11" t="s">
        <v>268</v>
      </c>
      <c r="Q98" s="4" t="s">
        <v>1483</v>
      </c>
      <c r="R98" s="11">
        <v>4</v>
      </c>
      <c r="S98" s="11">
        <v>3.5</v>
      </c>
      <c r="T98" s="11" t="s">
        <v>1330</v>
      </c>
      <c r="U98" s="11" t="s">
        <v>1571</v>
      </c>
      <c r="V98" s="11" t="s">
        <v>1616</v>
      </c>
      <c r="W98">
        <v>35</v>
      </c>
      <c r="X98" s="55">
        <v>2</v>
      </c>
      <c r="Y98" s="22">
        <f t="shared" si="1"/>
        <v>5.4054054054054057E-2</v>
      </c>
      <c r="Z98" s="2" t="s">
        <v>1613</v>
      </c>
      <c r="AA98" t="s">
        <v>1671</v>
      </c>
      <c r="AB98" t="s">
        <v>288</v>
      </c>
    </row>
    <row r="99" spans="1:30" x14ac:dyDescent="0.25">
      <c r="A99" t="s">
        <v>258</v>
      </c>
      <c r="B99" t="s">
        <v>133</v>
      </c>
      <c r="C99">
        <v>2019</v>
      </c>
      <c r="D99" t="s">
        <v>1281</v>
      </c>
      <c r="E99">
        <v>0</v>
      </c>
      <c r="F99" t="s">
        <v>1617</v>
      </c>
      <c r="H99">
        <v>1</v>
      </c>
      <c r="I99" s="11" t="s">
        <v>1304</v>
      </c>
      <c r="J99" s="11" t="s">
        <v>1304</v>
      </c>
      <c r="K99" t="s">
        <v>1351</v>
      </c>
      <c r="L99" t="s">
        <v>1592</v>
      </c>
      <c r="M99" s="11" t="s">
        <v>1308</v>
      </c>
      <c r="N99" s="11" t="s">
        <v>1308</v>
      </c>
      <c r="O99" s="11" t="s">
        <v>1304</v>
      </c>
      <c r="P99" s="11" t="s">
        <v>1619</v>
      </c>
      <c r="Q99" t="s">
        <v>268</v>
      </c>
      <c r="R99" s="11">
        <v>4</v>
      </c>
      <c r="S99" s="11">
        <v>3.7</v>
      </c>
      <c r="T99" s="11" t="s">
        <v>1330</v>
      </c>
      <c r="U99" s="11">
        <v>4.5</v>
      </c>
      <c r="W99">
        <v>64</v>
      </c>
      <c r="X99" s="55">
        <v>10</v>
      </c>
      <c r="Y99" s="22">
        <f t="shared" si="1"/>
        <v>0.13513513513513514</v>
      </c>
      <c r="Z99" s="2" t="s">
        <v>1304</v>
      </c>
      <c r="AB99" t="s">
        <v>1297</v>
      </c>
    </row>
    <row r="100" spans="1:30" x14ac:dyDescent="0.25">
      <c r="A100" t="s">
        <v>262</v>
      </c>
      <c r="B100" t="s">
        <v>137</v>
      </c>
      <c r="C100">
        <v>2019</v>
      </c>
      <c r="D100" t="s">
        <v>1281</v>
      </c>
      <c r="E100">
        <v>1</v>
      </c>
      <c r="G100" t="s">
        <v>266</v>
      </c>
      <c r="H100">
        <v>1</v>
      </c>
      <c r="I100" s="11" t="s">
        <v>268</v>
      </c>
      <c r="J100" s="11">
        <v>0.1</v>
      </c>
      <c r="K100" t="s">
        <v>1461</v>
      </c>
      <c r="M100" s="11">
        <v>-2</v>
      </c>
      <c r="N100" s="11" t="s">
        <v>277</v>
      </c>
      <c r="O100" s="11" t="s">
        <v>1378</v>
      </c>
      <c r="P100" s="11" t="s">
        <v>1497</v>
      </c>
      <c r="Q100" s="4" t="s">
        <v>1620</v>
      </c>
      <c r="R100" s="11">
        <v>4</v>
      </c>
      <c r="S100" s="11">
        <v>4</v>
      </c>
      <c r="T100" s="11" t="s">
        <v>1330</v>
      </c>
      <c r="U100" s="11" t="s">
        <v>1622</v>
      </c>
      <c r="W100">
        <v>59</v>
      </c>
      <c r="X100" s="55">
        <v>11</v>
      </c>
      <c r="Y100" s="22">
        <f t="shared" si="1"/>
        <v>0.15714285714285714</v>
      </c>
      <c r="Z100" s="2" t="s">
        <v>1407</v>
      </c>
      <c r="AA100" t="s">
        <v>1621</v>
      </c>
      <c r="AB100" t="s">
        <v>288</v>
      </c>
    </row>
    <row r="101" spans="1:30" x14ac:dyDescent="0.25">
      <c r="A101" t="s">
        <v>263</v>
      </c>
      <c r="B101" t="s">
        <v>138</v>
      </c>
      <c r="C101">
        <v>2020</v>
      </c>
      <c r="D101" t="s">
        <v>1281</v>
      </c>
      <c r="E101">
        <v>0</v>
      </c>
      <c r="G101" t="s">
        <v>1271</v>
      </c>
      <c r="H101">
        <v>1</v>
      </c>
      <c r="I101" s="11">
        <v>1.5900000000000001E-2</v>
      </c>
      <c r="J101" s="11">
        <v>5</v>
      </c>
      <c r="L101" t="s">
        <v>1618</v>
      </c>
      <c r="M101" s="11" t="s">
        <v>1308</v>
      </c>
      <c r="N101" s="11" t="s">
        <v>1308</v>
      </c>
      <c r="O101" s="11" t="s">
        <v>1308</v>
      </c>
      <c r="P101" s="11" t="s">
        <v>268</v>
      </c>
      <c r="Q101" s="4" t="s">
        <v>1483</v>
      </c>
      <c r="R101" s="11">
        <v>4</v>
      </c>
      <c r="S101" s="11">
        <v>3.5</v>
      </c>
      <c r="T101" s="11" t="s">
        <v>1330</v>
      </c>
      <c r="U101" s="11" t="s">
        <v>1571</v>
      </c>
      <c r="W101">
        <v>71</v>
      </c>
      <c r="X101" s="55">
        <v>10</v>
      </c>
      <c r="Y101" s="22">
        <f t="shared" si="1"/>
        <v>0.12345679012345678</v>
      </c>
      <c r="Z101" s="2" t="s">
        <v>1304</v>
      </c>
      <c r="AA101" t="s">
        <v>1624</v>
      </c>
      <c r="AB101" t="s">
        <v>1305</v>
      </c>
    </row>
    <row r="103" spans="1:30" x14ac:dyDescent="0.25">
      <c r="B103" t="s">
        <v>1750</v>
      </c>
      <c r="K103" t="s">
        <v>1743</v>
      </c>
      <c r="M103" s="11" t="s">
        <v>1708</v>
      </c>
      <c r="O103" s="11" t="s">
        <v>1707</v>
      </c>
      <c r="AA103" t="s">
        <v>1755</v>
      </c>
    </row>
    <row r="104" spans="1:30" x14ac:dyDescent="0.25">
      <c r="B104" t="s">
        <v>1751</v>
      </c>
      <c r="K104" t="s">
        <v>1744</v>
      </c>
      <c r="M104" s="11" t="s">
        <v>1709</v>
      </c>
      <c r="O104" s="11" t="s">
        <v>1709</v>
      </c>
      <c r="AA104" t="s">
        <v>1730</v>
      </c>
    </row>
    <row r="105" spans="1:30" x14ac:dyDescent="0.25">
      <c r="K105" t="s">
        <v>1745</v>
      </c>
    </row>
    <row r="106" spans="1:30" x14ac:dyDescent="0.25">
      <c r="K106" t="s">
        <v>1746</v>
      </c>
      <c r="Z106" s="2" t="s">
        <v>1310</v>
      </c>
    </row>
    <row r="107" spans="1:30" x14ac:dyDescent="0.25">
      <c r="K107" t="s">
        <v>1633</v>
      </c>
      <c r="Z107" s="2" t="s">
        <v>1311</v>
      </c>
    </row>
    <row r="108" spans="1:30" x14ac:dyDescent="0.25">
      <c r="K108" t="s">
        <v>1747</v>
      </c>
    </row>
    <row r="109" spans="1:30" x14ac:dyDescent="0.25">
      <c r="K109" t="s">
        <v>1748</v>
      </c>
      <c r="T109" s="21"/>
      <c r="U109" s="4"/>
      <c r="V109" s="4"/>
      <c r="W109" s="4"/>
    </row>
    <row r="110" spans="1:30" x14ac:dyDescent="0.25">
      <c r="K110" t="s">
        <v>1749</v>
      </c>
      <c r="T110" s="4"/>
      <c r="U110" s="4"/>
      <c r="V110" s="4"/>
      <c r="W110" s="4"/>
    </row>
    <row r="111" spans="1:30" ht="153" customHeight="1" x14ac:dyDescent="0.25">
      <c r="D111" s="89" t="s">
        <v>1752</v>
      </c>
      <c r="E111" s="90"/>
      <c r="F111" s="90"/>
      <c r="K111" s="27"/>
      <c r="M111" s="89" t="s">
        <v>1753</v>
      </c>
      <c r="N111" s="89"/>
      <c r="O111" s="91"/>
      <c r="P111" s="14"/>
      <c r="Q111" s="1"/>
      <c r="R111" s="14"/>
      <c r="S111" s="89" t="s">
        <v>1754</v>
      </c>
      <c r="T111" s="90"/>
      <c r="U111" s="90"/>
      <c r="V111" s="90"/>
      <c r="W111" s="4"/>
      <c r="Y111" s="25"/>
      <c r="Z111" s="31" t="s">
        <v>1536</v>
      </c>
      <c r="AA111" s="1" t="s">
        <v>1454</v>
      </c>
      <c r="AB111" s="1"/>
    </row>
    <row r="112" spans="1:30" x14ac:dyDescent="0.25">
      <c r="S112" s="27"/>
      <c r="T112" s="27"/>
      <c r="U112" s="27"/>
      <c r="V112" s="27"/>
    </row>
    <row r="113" spans="13:22" x14ac:dyDescent="0.25">
      <c r="M113" s="14"/>
      <c r="S113" s="27"/>
      <c r="T113" s="27"/>
      <c r="U113" s="27"/>
      <c r="V113" s="27"/>
    </row>
  </sheetData>
  <mergeCells count="3">
    <mergeCell ref="D111:F111"/>
    <mergeCell ref="S111:V111"/>
    <mergeCell ref="M111:O111"/>
  </mergeCells>
  <pageMargins left="0.7" right="0.7" top="0.75" bottom="0.75" header="0.3" footer="0.3"/>
  <pageSetup orientation="portrait" horizontalDpi="4294967293" verticalDpi="4294967293"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203"/>
  <sheetViews>
    <sheetView topLeftCell="A60" zoomScale="70" zoomScaleNormal="70" workbookViewId="0">
      <selection activeCell="I98" sqref="I98"/>
    </sheetView>
  </sheetViews>
  <sheetFormatPr defaultRowHeight="15" x14ac:dyDescent="0.25"/>
  <cols>
    <col min="1" max="1" width="31.5703125" customWidth="1"/>
    <col min="2" max="2" width="14" customWidth="1"/>
    <col min="3" max="3" width="6.42578125" customWidth="1"/>
    <col min="4" max="4" width="11.140625" customWidth="1"/>
    <col min="5" max="5" width="5" customWidth="1"/>
    <col min="6" max="6" width="6.28515625" customWidth="1"/>
    <col min="7" max="7" width="9.140625" customWidth="1"/>
    <col min="8" max="8" width="5.5703125" customWidth="1"/>
    <col min="9" max="9" width="13.5703125" style="11" customWidth="1"/>
    <col min="10" max="10" width="13.28515625" style="11" customWidth="1"/>
    <col min="11" max="11" width="21.140625" customWidth="1"/>
    <col min="12" max="12" width="31.140625" customWidth="1"/>
    <col min="13" max="13" width="14.5703125" style="11" customWidth="1"/>
    <col min="14" max="14" width="10" style="11" customWidth="1"/>
    <col min="15" max="15" width="18" style="11" customWidth="1"/>
    <col min="16" max="16" width="9.140625" style="73" customWidth="1"/>
    <col min="17" max="17" width="14.140625" style="11" customWidth="1"/>
    <col min="18" max="18" width="14.42578125" customWidth="1"/>
    <col min="19" max="19" width="9.28515625" style="11" customWidth="1"/>
    <col min="20" max="20" width="21" style="11" customWidth="1"/>
    <col min="21" max="21" width="14" style="11" customWidth="1"/>
    <col min="22" max="22" width="10.140625" style="11" customWidth="1"/>
    <col min="23" max="23" width="19" style="11" customWidth="1"/>
    <col min="24" max="24" width="6" customWidth="1"/>
    <col min="25" max="25" width="6" style="11" customWidth="1"/>
    <col min="26" max="26" width="9.7109375" style="22" customWidth="1"/>
    <col min="27" max="27" width="8.140625" style="58" customWidth="1"/>
    <col min="28" max="28" width="8.7109375" style="58" customWidth="1"/>
    <col min="29" max="29" width="7.85546875" style="58" customWidth="1"/>
    <col min="30" max="30" width="19.85546875" style="2" customWidth="1"/>
    <col min="31" max="31" width="46.42578125" customWidth="1"/>
    <col min="32" max="32" width="7.140625" customWidth="1"/>
    <col min="33" max="33" width="9.140625" customWidth="1"/>
    <col min="34" max="34" width="9" customWidth="1"/>
    <col min="35" max="36" width="7.5703125" style="11" customWidth="1"/>
    <col min="37" max="37" width="6.5703125" style="11" customWidth="1"/>
    <col min="38" max="38" width="5.42578125" style="11" customWidth="1"/>
    <col min="39" max="39" width="5.85546875" style="11" customWidth="1"/>
    <col min="40" max="40" width="7.140625" style="11" customWidth="1"/>
    <col min="41" max="41" width="9.28515625" customWidth="1"/>
  </cols>
  <sheetData>
    <row r="1" spans="1:42" x14ac:dyDescent="0.25">
      <c r="A1" t="s">
        <v>264</v>
      </c>
      <c r="B1" t="s">
        <v>9</v>
      </c>
      <c r="C1" t="s">
        <v>8</v>
      </c>
      <c r="D1" t="s">
        <v>1279</v>
      </c>
      <c r="E1" t="s">
        <v>265</v>
      </c>
      <c r="F1" t="s">
        <v>1320</v>
      </c>
      <c r="G1" t="s">
        <v>13</v>
      </c>
      <c r="H1" t="s">
        <v>0</v>
      </c>
      <c r="I1" s="11" t="s">
        <v>1</v>
      </c>
      <c r="J1" s="11" t="s">
        <v>2</v>
      </c>
      <c r="K1" t="s">
        <v>3</v>
      </c>
      <c r="L1" t="s">
        <v>1651</v>
      </c>
      <c r="M1" s="11" t="s">
        <v>10</v>
      </c>
      <c r="N1" s="11" t="s">
        <v>1632</v>
      </c>
      <c r="O1" s="11" t="s">
        <v>1706</v>
      </c>
      <c r="P1" s="73" t="s">
        <v>1816</v>
      </c>
      <c r="Q1" s="11" t="s">
        <v>1424</v>
      </c>
      <c r="R1" t="s">
        <v>1470</v>
      </c>
      <c r="S1" s="11" t="s">
        <v>289</v>
      </c>
      <c r="T1" s="11" t="s">
        <v>1288</v>
      </c>
      <c r="U1" s="11" t="s">
        <v>1326</v>
      </c>
      <c r="V1" s="11" t="s">
        <v>285</v>
      </c>
      <c r="W1" s="11" t="s">
        <v>1313</v>
      </c>
      <c r="X1" t="s">
        <v>6</v>
      </c>
      <c r="Y1" s="11" t="s">
        <v>7</v>
      </c>
      <c r="Z1" s="22" t="s">
        <v>1778</v>
      </c>
      <c r="AA1" s="58" t="s">
        <v>1775</v>
      </c>
      <c r="AB1" s="58" t="s">
        <v>1777</v>
      </c>
      <c r="AC1" s="58" t="s">
        <v>1776</v>
      </c>
      <c r="AD1" s="2" t="s">
        <v>275</v>
      </c>
      <c r="AE1" t="s">
        <v>11</v>
      </c>
      <c r="AF1" s="4" t="s">
        <v>1788</v>
      </c>
      <c r="AG1" s="4" t="s">
        <v>1787</v>
      </c>
      <c r="AH1" s="4" t="s">
        <v>1779</v>
      </c>
      <c r="AI1" s="11" t="s">
        <v>1789</v>
      </c>
      <c r="AJ1" s="11" t="s">
        <v>1798</v>
      </c>
      <c r="AK1" s="11" t="s">
        <v>1790</v>
      </c>
      <c r="AL1" s="11" t="s">
        <v>1791</v>
      </c>
      <c r="AM1" s="11" t="s">
        <v>1798</v>
      </c>
      <c r="AN1" s="11" t="s">
        <v>1792</v>
      </c>
      <c r="AO1" t="s">
        <v>1290</v>
      </c>
      <c r="AP1" t="s">
        <v>1630</v>
      </c>
    </row>
    <row r="2" spans="1:42" x14ac:dyDescent="0.25">
      <c r="A2" t="s">
        <v>158</v>
      </c>
      <c r="B2" t="s">
        <v>33</v>
      </c>
      <c r="C2">
        <v>2019</v>
      </c>
      <c r="D2" t="s">
        <v>1281</v>
      </c>
      <c r="E2">
        <v>0</v>
      </c>
      <c r="G2" t="s">
        <v>266</v>
      </c>
      <c r="H2">
        <v>1</v>
      </c>
      <c r="I2" s="11" t="s">
        <v>268</v>
      </c>
      <c r="J2" s="11" t="s">
        <v>1304</v>
      </c>
      <c r="K2" t="s">
        <v>1647</v>
      </c>
      <c r="L2" t="s">
        <v>1648</v>
      </c>
      <c r="M2" s="11">
        <v>-2</v>
      </c>
      <c r="N2" s="11" t="s">
        <v>277</v>
      </c>
      <c r="O2" s="11" t="s">
        <v>1298</v>
      </c>
      <c r="P2" s="73">
        <v>8</v>
      </c>
      <c r="Q2" s="11" t="s">
        <v>268</v>
      </c>
      <c r="R2" t="s">
        <v>268</v>
      </c>
      <c r="S2" s="11">
        <v>0.1</v>
      </c>
      <c r="T2" s="11">
        <v>0.1</v>
      </c>
      <c r="U2" s="11" t="s">
        <v>1330</v>
      </c>
      <c r="V2" s="11">
        <v>8</v>
      </c>
      <c r="X2">
        <v>40</v>
      </c>
      <c r="Y2" s="11">
        <v>3</v>
      </c>
      <c r="Z2" s="22">
        <f t="shared" ref="Z2:Z13" si="0">Y2/(X2+Y2)</f>
        <v>6.9767441860465115E-2</v>
      </c>
      <c r="AA2" s="58">
        <v>3</v>
      </c>
      <c r="AB2" s="58">
        <v>0</v>
      </c>
      <c r="AC2" s="58">
        <v>0</v>
      </c>
      <c r="AD2" s="2" t="s">
        <v>1296</v>
      </c>
      <c r="AE2" t="s">
        <v>1666</v>
      </c>
      <c r="AF2">
        <v>0</v>
      </c>
      <c r="AG2">
        <v>1</v>
      </c>
      <c r="AH2">
        <v>0</v>
      </c>
      <c r="AI2" s="66" t="str">
        <f t="shared" ref="AI2:AI33" si="1">IF(SUM(AF2:AG2)&gt;0,"1","0")</f>
        <v>1</v>
      </c>
      <c r="AJ2" s="66" t="str">
        <f t="shared" ref="AJ2:AJ33" si="2">IF(SUM(AH2,AF2)&gt;0,"1","0")</f>
        <v>0</v>
      </c>
      <c r="AK2" s="11" t="str">
        <f t="shared" ref="AK2:AK33" si="3">IF(SUM(AF2:AH2)&gt;0,"1","0")</f>
        <v>1</v>
      </c>
      <c r="AL2" s="11">
        <v>1</v>
      </c>
      <c r="AM2" s="11">
        <v>0</v>
      </c>
      <c r="AN2" s="11">
        <v>1</v>
      </c>
    </row>
    <row r="3" spans="1:42" x14ac:dyDescent="0.25">
      <c r="A3" t="s">
        <v>139</v>
      </c>
      <c r="B3" t="s">
        <v>14</v>
      </c>
      <c r="C3">
        <v>2019</v>
      </c>
      <c r="D3" t="s">
        <v>1281</v>
      </c>
      <c r="E3">
        <v>0</v>
      </c>
      <c r="F3" t="s">
        <v>1365</v>
      </c>
      <c r="G3" t="s">
        <v>266</v>
      </c>
      <c r="H3">
        <v>1</v>
      </c>
      <c r="I3" s="11" t="s">
        <v>268</v>
      </c>
      <c r="J3" s="11" t="s">
        <v>1333</v>
      </c>
      <c r="K3" t="s">
        <v>1461</v>
      </c>
      <c r="L3" t="s">
        <v>1608</v>
      </c>
      <c r="M3" s="11" t="s">
        <v>1308</v>
      </c>
      <c r="N3" s="11" t="s">
        <v>1308</v>
      </c>
      <c r="O3" s="11" t="s">
        <v>279</v>
      </c>
      <c r="P3" s="73">
        <v>4</v>
      </c>
      <c r="Q3" s="11" t="s">
        <v>1497</v>
      </c>
      <c r="R3" t="s">
        <v>271</v>
      </c>
      <c r="S3" s="11">
        <v>125</v>
      </c>
      <c r="T3" s="11">
        <v>7</v>
      </c>
      <c r="U3" s="11" t="s">
        <v>1330</v>
      </c>
      <c r="V3" s="11">
        <v>10</v>
      </c>
      <c r="X3">
        <v>65</v>
      </c>
      <c r="Y3" s="11">
        <v>14</v>
      </c>
      <c r="Z3" s="22">
        <f t="shared" si="0"/>
        <v>0.17721518987341772</v>
      </c>
      <c r="AA3" s="58">
        <v>14</v>
      </c>
      <c r="AB3" s="58">
        <v>0</v>
      </c>
      <c r="AC3" s="58">
        <v>0</v>
      </c>
      <c r="AD3" t="s">
        <v>1304</v>
      </c>
      <c r="AE3" t="s">
        <v>1625</v>
      </c>
      <c r="AF3">
        <v>1</v>
      </c>
      <c r="AG3">
        <v>1</v>
      </c>
      <c r="AH3">
        <v>0</v>
      </c>
      <c r="AI3" s="66" t="str">
        <f t="shared" si="1"/>
        <v>1</v>
      </c>
      <c r="AJ3" s="66" t="str">
        <f t="shared" si="2"/>
        <v>1</v>
      </c>
      <c r="AK3" s="11" t="str">
        <f t="shared" si="3"/>
        <v>1</v>
      </c>
      <c r="AL3" s="11">
        <v>1</v>
      </c>
      <c r="AM3" s="11">
        <v>1</v>
      </c>
      <c r="AN3" s="11">
        <v>1</v>
      </c>
    </row>
    <row r="4" spans="1:42" x14ac:dyDescent="0.25">
      <c r="A4" t="s">
        <v>142</v>
      </c>
      <c r="B4" t="s">
        <v>17</v>
      </c>
      <c r="C4">
        <v>2020</v>
      </c>
      <c r="D4" t="s">
        <v>1281</v>
      </c>
      <c r="E4">
        <v>0</v>
      </c>
      <c r="F4" t="s">
        <v>1642</v>
      </c>
      <c r="G4" t="s">
        <v>266</v>
      </c>
      <c r="H4">
        <v>0</v>
      </c>
      <c r="I4" s="11" t="s">
        <v>268</v>
      </c>
      <c r="J4" s="11" t="s">
        <v>268</v>
      </c>
      <c r="K4" t="s">
        <v>1461</v>
      </c>
      <c r="M4" s="11" t="s">
        <v>1308</v>
      </c>
      <c r="N4" s="11" t="s">
        <v>1308</v>
      </c>
      <c r="O4" s="13" t="s">
        <v>279</v>
      </c>
      <c r="P4" s="73">
        <v>4</v>
      </c>
      <c r="Q4" s="11" t="s">
        <v>1497</v>
      </c>
      <c r="R4" t="s">
        <v>1603</v>
      </c>
      <c r="S4" s="11" t="s">
        <v>1644</v>
      </c>
      <c r="T4" s="11" t="s">
        <v>1644</v>
      </c>
      <c r="U4" s="11" t="s">
        <v>1327</v>
      </c>
      <c r="V4" s="11" t="s">
        <v>1643</v>
      </c>
      <c r="X4">
        <v>19</v>
      </c>
      <c r="Y4" s="11">
        <v>0</v>
      </c>
      <c r="Z4" s="22">
        <f t="shared" si="0"/>
        <v>0</v>
      </c>
      <c r="AA4" s="58">
        <v>0</v>
      </c>
      <c r="AB4" s="58">
        <v>0</v>
      </c>
      <c r="AC4" s="58">
        <v>0</v>
      </c>
      <c r="AD4" t="s">
        <v>268</v>
      </c>
      <c r="AF4">
        <v>0</v>
      </c>
      <c r="AG4">
        <v>0</v>
      </c>
      <c r="AH4">
        <v>0</v>
      </c>
      <c r="AI4" s="66" t="str">
        <f t="shared" si="1"/>
        <v>0</v>
      </c>
      <c r="AJ4" s="66" t="str">
        <f t="shared" si="2"/>
        <v>0</v>
      </c>
      <c r="AK4" s="11" t="str">
        <f t="shared" si="3"/>
        <v>0</v>
      </c>
      <c r="AL4" s="11">
        <v>0</v>
      </c>
      <c r="AM4" s="11">
        <v>0</v>
      </c>
      <c r="AN4" s="11">
        <v>0</v>
      </c>
    </row>
    <row r="5" spans="1:42" x14ac:dyDescent="0.25">
      <c r="A5" t="s">
        <v>143</v>
      </c>
      <c r="B5" t="s">
        <v>18</v>
      </c>
      <c r="C5">
        <v>2019</v>
      </c>
      <c r="D5" t="s">
        <v>1281</v>
      </c>
      <c r="E5">
        <v>1</v>
      </c>
      <c r="G5" t="s">
        <v>266</v>
      </c>
      <c r="H5">
        <v>1</v>
      </c>
      <c r="I5" s="11" t="s">
        <v>268</v>
      </c>
      <c r="J5" s="11">
        <v>50</v>
      </c>
      <c r="K5" t="s">
        <v>1489</v>
      </c>
      <c r="M5" s="11">
        <v>-0.5</v>
      </c>
      <c r="N5" s="11" t="s">
        <v>1304</v>
      </c>
      <c r="O5" s="11" t="s">
        <v>284</v>
      </c>
      <c r="P5" s="73">
        <v>2</v>
      </c>
      <c r="Q5" s="11" t="s">
        <v>268</v>
      </c>
      <c r="R5" t="s">
        <v>1316</v>
      </c>
      <c r="S5" s="11">
        <v>4</v>
      </c>
      <c r="T5" s="11">
        <v>2</v>
      </c>
      <c r="U5" s="11" t="s">
        <v>1327</v>
      </c>
      <c r="V5" s="11" t="s">
        <v>1293</v>
      </c>
      <c r="X5">
        <v>34</v>
      </c>
      <c r="Y5" s="11">
        <v>11</v>
      </c>
      <c r="Z5" s="22">
        <f t="shared" si="0"/>
        <v>0.24444444444444444</v>
      </c>
      <c r="AA5" s="58">
        <v>0</v>
      </c>
      <c r="AB5" s="58">
        <v>8</v>
      </c>
      <c r="AC5" s="58">
        <v>3</v>
      </c>
      <c r="AD5" t="s">
        <v>1626</v>
      </c>
      <c r="AE5" t="s">
        <v>1662</v>
      </c>
      <c r="AF5">
        <v>1</v>
      </c>
      <c r="AG5">
        <v>1</v>
      </c>
      <c r="AH5">
        <v>1</v>
      </c>
      <c r="AI5" s="66" t="str">
        <f t="shared" si="1"/>
        <v>1</v>
      </c>
      <c r="AJ5" s="66" t="str">
        <f t="shared" si="2"/>
        <v>1</v>
      </c>
      <c r="AK5" s="11" t="str">
        <f t="shared" si="3"/>
        <v>1</v>
      </c>
      <c r="AL5" s="11">
        <v>1</v>
      </c>
      <c r="AM5" s="11">
        <v>1</v>
      </c>
      <c r="AN5" s="11">
        <v>1</v>
      </c>
    </row>
    <row r="6" spans="1:42" x14ac:dyDescent="0.25">
      <c r="A6" t="s">
        <v>144</v>
      </c>
      <c r="B6" t="s">
        <v>19</v>
      </c>
      <c r="C6">
        <v>2019</v>
      </c>
      <c r="D6" t="s">
        <v>1281</v>
      </c>
      <c r="E6">
        <v>1</v>
      </c>
      <c r="G6" t="s">
        <v>266</v>
      </c>
      <c r="H6">
        <v>1</v>
      </c>
      <c r="I6" s="11" t="s">
        <v>1304</v>
      </c>
      <c r="J6" s="11" t="s">
        <v>1304</v>
      </c>
      <c r="K6" t="s">
        <v>1351</v>
      </c>
      <c r="L6" t="s">
        <v>1355</v>
      </c>
      <c r="M6" s="11" t="s">
        <v>1308</v>
      </c>
      <c r="N6" s="11" t="s">
        <v>1308</v>
      </c>
      <c r="O6" s="11" t="s">
        <v>283</v>
      </c>
      <c r="P6" s="73">
        <v>8</v>
      </c>
      <c r="Q6" s="11" t="s">
        <v>268</v>
      </c>
      <c r="R6" t="s">
        <v>271</v>
      </c>
      <c r="S6" s="11">
        <v>4</v>
      </c>
      <c r="T6" s="11" t="s">
        <v>1451</v>
      </c>
      <c r="U6" s="11" t="s">
        <v>1330</v>
      </c>
      <c r="V6" s="11" t="s">
        <v>1659</v>
      </c>
      <c r="X6">
        <v>86</v>
      </c>
      <c r="Y6" s="11">
        <v>10</v>
      </c>
      <c r="Z6" s="22">
        <f t="shared" si="0"/>
        <v>0.10416666666666667</v>
      </c>
      <c r="AA6" s="58">
        <v>0</v>
      </c>
      <c r="AB6" s="58">
        <v>10</v>
      </c>
      <c r="AC6" s="58">
        <v>0</v>
      </c>
      <c r="AD6" s="2" t="s">
        <v>1664</v>
      </c>
      <c r="AE6" t="s">
        <v>1711</v>
      </c>
      <c r="AF6">
        <v>0</v>
      </c>
      <c r="AG6">
        <v>1</v>
      </c>
      <c r="AH6">
        <v>0</v>
      </c>
      <c r="AI6" s="66" t="str">
        <f t="shared" si="1"/>
        <v>1</v>
      </c>
      <c r="AJ6" s="66" t="str">
        <f t="shared" si="2"/>
        <v>0</v>
      </c>
      <c r="AK6" s="11" t="str">
        <f t="shared" si="3"/>
        <v>1</v>
      </c>
      <c r="AL6" s="11">
        <v>1</v>
      </c>
      <c r="AM6" s="11">
        <v>0</v>
      </c>
      <c r="AN6" s="11">
        <v>1</v>
      </c>
    </row>
    <row r="7" spans="1:42" x14ac:dyDescent="0.25">
      <c r="A7" t="s">
        <v>145</v>
      </c>
      <c r="B7" t="s">
        <v>20</v>
      </c>
      <c r="C7">
        <v>2019</v>
      </c>
      <c r="D7" t="s">
        <v>1281</v>
      </c>
      <c r="E7">
        <v>0</v>
      </c>
      <c r="G7" t="s">
        <v>266</v>
      </c>
      <c r="H7">
        <v>1</v>
      </c>
      <c r="I7" s="11" t="s">
        <v>268</v>
      </c>
      <c r="J7" s="11">
        <v>5</v>
      </c>
      <c r="K7" t="s">
        <v>1591</v>
      </c>
      <c r="L7" t="s">
        <v>1356</v>
      </c>
      <c r="M7" s="11" t="s">
        <v>1308</v>
      </c>
      <c r="N7" s="11" t="s">
        <v>1308</v>
      </c>
      <c r="O7" s="13" t="s">
        <v>279</v>
      </c>
      <c r="P7" s="73">
        <v>4</v>
      </c>
      <c r="Q7" s="11" t="s">
        <v>268</v>
      </c>
      <c r="R7" t="s">
        <v>1627</v>
      </c>
      <c r="S7" s="11">
        <v>4</v>
      </c>
      <c r="T7" s="11" t="s">
        <v>1527</v>
      </c>
      <c r="U7" s="11" t="s">
        <v>1330</v>
      </c>
      <c r="V7" s="11">
        <v>2</v>
      </c>
      <c r="X7">
        <v>48</v>
      </c>
      <c r="Y7" s="11">
        <v>0</v>
      </c>
      <c r="Z7" s="22">
        <f t="shared" si="0"/>
        <v>0</v>
      </c>
      <c r="AA7" s="58">
        <v>0</v>
      </c>
      <c r="AB7" s="58">
        <v>0</v>
      </c>
      <c r="AC7" s="58">
        <v>0</v>
      </c>
      <c r="AD7" s="2" t="s">
        <v>268</v>
      </c>
      <c r="AF7">
        <v>0</v>
      </c>
      <c r="AG7">
        <v>0</v>
      </c>
      <c r="AH7">
        <v>0</v>
      </c>
      <c r="AI7" s="66" t="str">
        <f t="shared" si="1"/>
        <v>0</v>
      </c>
      <c r="AJ7" s="66" t="str">
        <f t="shared" si="2"/>
        <v>0</v>
      </c>
      <c r="AK7" s="11" t="str">
        <f t="shared" si="3"/>
        <v>0</v>
      </c>
      <c r="AL7" s="11">
        <v>0</v>
      </c>
      <c r="AM7" s="11">
        <v>0</v>
      </c>
      <c r="AN7" s="11">
        <v>0</v>
      </c>
    </row>
    <row r="8" spans="1:42" x14ac:dyDescent="0.25">
      <c r="A8" t="s">
        <v>147</v>
      </c>
      <c r="B8" t="s">
        <v>22</v>
      </c>
      <c r="C8">
        <v>2019</v>
      </c>
      <c r="D8" t="s">
        <v>1281</v>
      </c>
      <c r="E8">
        <v>0</v>
      </c>
      <c r="G8" t="s">
        <v>266</v>
      </c>
      <c r="H8">
        <v>0</v>
      </c>
      <c r="I8" s="11" t="s">
        <v>268</v>
      </c>
      <c r="J8" s="11" t="s">
        <v>268</v>
      </c>
      <c r="M8" s="11">
        <v>-2</v>
      </c>
      <c r="N8" s="11" t="s">
        <v>277</v>
      </c>
      <c r="O8" s="11" t="s">
        <v>281</v>
      </c>
      <c r="P8" s="73">
        <v>7</v>
      </c>
      <c r="Q8" s="11" t="s">
        <v>268</v>
      </c>
      <c r="R8" t="s">
        <v>1483</v>
      </c>
      <c r="S8" s="11">
        <v>8</v>
      </c>
      <c r="T8" s="11" t="s">
        <v>291</v>
      </c>
      <c r="U8" s="11" t="s">
        <v>1330</v>
      </c>
      <c r="V8" s="11" t="s">
        <v>290</v>
      </c>
      <c r="X8">
        <v>40</v>
      </c>
      <c r="Y8" s="11">
        <v>0</v>
      </c>
      <c r="Z8" s="22">
        <f t="shared" si="0"/>
        <v>0</v>
      </c>
      <c r="AA8" s="58">
        <v>0</v>
      </c>
      <c r="AB8" s="58">
        <v>0</v>
      </c>
      <c r="AC8" s="58">
        <v>0</v>
      </c>
      <c r="AD8" s="2" t="s">
        <v>268</v>
      </c>
      <c r="AF8">
        <v>0</v>
      </c>
      <c r="AG8">
        <v>0</v>
      </c>
      <c r="AH8">
        <v>0</v>
      </c>
      <c r="AI8" s="66" t="str">
        <f t="shared" si="1"/>
        <v>0</v>
      </c>
      <c r="AJ8" s="66" t="str">
        <f t="shared" si="2"/>
        <v>0</v>
      </c>
      <c r="AK8" s="11" t="str">
        <f t="shared" si="3"/>
        <v>0</v>
      </c>
      <c r="AL8" s="11">
        <v>0</v>
      </c>
      <c r="AM8" s="11">
        <v>0</v>
      </c>
      <c r="AN8" s="11">
        <v>0</v>
      </c>
    </row>
    <row r="9" spans="1:42" x14ac:dyDescent="0.25">
      <c r="A9" t="s">
        <v>151</v>
      </c>
      <c r="B9" t="s">
        <v>26</v>
      </c>
      <c r="C9">
        <v>2020</v>
      </c>
      <c r="D9" t="s">
        <v>1281</v>
      </c>
      <c r="E9">
        <v>1</v>
      </c>
      <c r="G9" t="s">
        <v>266</v>
      </c>
      <c r="H9">
        <v>1</v>
      </c>
      <c r="I9" s="11" t="s">
        <v>268</v>
      </c>
      <c r="J9" s="11" t="s">
        <v>1304</v>
      </c>
      <c r="L9" t="s">
        <v>1377</v>
      </c>
      <c r="M9" s="11" t="s">
        <v>1308</v>
      </c>
      <c r="N9" s="11" t="s">
        <v>1308</v>
      </c>
      <c r="O9" s="11" t="s">
        <v>1265</v>
      </c>
      <c r="P9" s="73">
        <v>4.8</v>
      </c>
      <c r="Q9" s="11" t="s">
        <v>268</v>
      </c>
      <c r="R9" t="s">
        <v>1660</v>
      </c>
      <c r="S9" s="11">
        <v>5</v>
      </c>
      <c r="T9" s="11">
        <v>4.8</v>
      </c>
      <c r="U9" s="11" t="s">
        <v>1330</v>
      </c>
      <c r="V9" s="11">
        <v>7</v>
      </c>
      <c r="X9">
        <v>21</v>
      </c>
      <c r="Y9" s="11">
        <v>0</v>
      </c>
      <c r="Z9" s="22">
        <f t="shared" si="0"/>
        <v>0</v>
      </c>
      <c r="AA9" s="58">
        <v>0</v>
      </c>
      <c r="AB9" s="58">
        <v>0</v>
      </c>
      <c r="AC9" s="58">
        <v>0</v>
      </c>
      <c r="AD9" t="s">
        <v>268</v>
      </c>
      <c r="AF9">
        <v>0</v>
      </c>
      <c r="AG9">
        <v>0</v>
      </c>
      <c r="AH9">
        <v>0</v>
      </c>
      <c r="AI9" s="66" t="str">
        <f t="shared" si="1"/>
        <v>0</v>
      </c>
      <c r="AJ9" s="66" t="str">
        <f t="shared" si="2"/>
        <v>0</v>
      </c>
      <c r="AK9" s="11" t="str">
        <f t="shared" si="3"/>
        <v>0</v>
      </c>
      <c r="AL9" s="11">
        <v>0</v>
      </c>
      <c r="AM9" s="11">
        <v>0</v>
      </c>
      <c r="AN9" s="11">
        <v>0</v>
      </c>
    </row>
    <row r="10" spans="1:42" x14ac:dyDescent="0.25">
      <c r="A10" t="s">
        <v>152</v>
      </c>
      <c r="B10" t="s">
        <v>27</v>
      </c>
      <c r="C10">
        <v>2020</v>
      </c>
      <c r="D10" t="s">
        <v>1281</v>
      </c>
      <c r="E10">
        <v>0</v>
      </c>
      <c r="G10" t="s">
        <v>266</v>
      </c>
      <c r="H10">
        <v>0</v>
      </c>
      <c r="I10" s="11" t="s">
        <v>268</v>
      </c>
      <c r="J10" s="11" t="s">
        <v>268</v>
      </c>
      <c r="K10" t="s">
        <v>1487</v>
      </c>
      <c r="L10" t="s">
        <v>1377</v>
      </c>
      <c r="M10" s="11" t="s">
        <v>1308</v>
      </c>
      <c r="N10" s="11" t="s">
        <v>1308</v>
      </c>
      <c r="O10" s="11" t="s">
        <v>1268</v>
      </c>
      <c r="P10" s="73">
        <v>6.5</v>
      </c>
      <c r="Q10" s="11" t="s">
        <v>268</v>
      </c>
      <c r="R10" t="s">
        <v>1660</v>
      </c>
      <c r="S10" s="11">
        <v>6</v>
      </c>
      <c r="T10" s="11">
        <v>5.8</v>
      </c>
      <c r="U10" s="11" t="s">
        <v>1330</v>
      </c>
      <c r="V10" s="11" t="s">
        <v>1266</v>
      </c>
      <c r="X10">
        <v>75</v>
      </c>
      <c r="Y10" s="11">
        <v>26</v>
      </c>
      <c r="Z10" s="22">
        <f t="shared" si="0"/>
        <v>0.25742574257425743</v>
      </c>
      <c r="AA10" s="58">
        <v>0</v>
      </c>
      <c r="AB10" s="58">
        <v>26</v>
      </c>
      <c r="AC10" s="58">
        <v>0</v>
      </c>
      <c r="AD10" s="2" t="s">
        <v>1740</v>
      </c>
      <c r="AE10" t="s">
        <v>1780</v>
      </c>
      <c r="AF10">
        <v>0</v>
      </c>
      <c r="AG10">
        <v>1</v>
      </c>
      <c r="AH10">
        <v>0</v>
      </c>
      <c r="AI10" s="66" t="str">
        <f t="shared" si="1"/>
        <v>1</v>
      </c>
      <c r="AJ10" s="66" t="str">
        <f t="shared" si="2"/>
        <v>0</v>
      </c>
      <c r="AK10" s="11" t="str">
        <f t="shared" si="3"/>
        <v>1</v>
      </c>
      <c r="AL10" s="11">
        <v>1</v>
      </c>
      <c r="AM10" s="11">
        <v>0</v>
      </c>
      <c r="AN10" s="11">
        <v>1</v>
      </c>
    </row>
    <row r="11" spans="1:42" x14ac:dyDescent="0.25">
      <c r="A11" t="s">
        <v>154</v>
      </c>
      <c r="B11" t="s">
        <v>29</v>
      </c>
      <c r="C11">
        <v>2019</v>
      </c>
      <c r="D11" t="s">
        <v>1281</v>
      </c>
      <c r="E11">
        <v>1</v>
      </c>
      <c r="G11" t="s">
        <v>266</v>
      </c>
      <c r="H11">
        <v>1</v>
      </c>
      <c r="I11" s="11">
        <v>0.5</v>
      </c>
      <c r="J11" s="11">
        <v>10</v>
      </c>
      <c r="L11" t="s">
        <v>1274</v>
      </c>
      <c r="M11" s="11" t="s">
        <v>1308</v>
      </c>
      <c r="N11" s="11" t="s">
        <v>1308</v>
      </c>
      <c r="O11" s="11" t="s">
        <v>1703</v>
      </c>
      <c r="P11" s="73">
        <v>4</v>
      </c>
      <c r="Q11" s="11" t="s">
        <v>268</v>
      </c>
      <c r="R11" t="s">
        <v>271</v>
      </c>
      <c r="S11" s="11">
        <v>8</v>
      </c>
      <c r="T11" s="11">
        <v>7.9</v>
      </c>
      <c r="U11" s="11" t="s">
        <v>1330</v>
      </c>
      <c r="V11" s="11" t="s">
        <v>1275</v>
      </c>
      <c r="X11">
        <v>22</v>
      </c>
      <c r="Y11" s="11">
        <v>0</v>
      </c>
      <c r="Z11" s="22">
        <f t="shared" si="0"/>
        <v>0</v>
      </c>
      <c r="AA11" s="58">
        <v>0</v>
      </c>
      <c r="AB11" s="58">
        <v>0</v>
      </c>
      <c r="AC11" s="58">
        <v>0</v>
      </c>
      <c r="AD11" s="2" t="s">
        <v>268</v>
      </c>
      <c r="AF11">
        <v>0</v>
      </c>
      <c r="AG11">
        <v>0</v>
      </c>
      <c r="AH11">
        <v>0</v>
      </c>
      <c r="AI11" s="66" t="str">
        <f t="shared" si="1"/>
        <v>0</v>
      </c>
      <c r="AJ11" s="66" t="str">
        <f t="shared" si="2"/>
        <v>0</v>
      </c>
      <c r="AK11" s="11" t="str">
        <f t="shared" si="3"/>
        <v>0</v>
      </c>
      <c r="AL11" s="11">
        <v>0</v>
      </c>
      <c r="AM11" s="11">
        <v>0</v>
      </c>
      <c r="AN11" s="11">
        <v>0</v>
      </c>
    </row>
    <row r="12" spans="1:42" x14ac:dyDescent="0.25">
      <c r="A12" t="s">
        <v>155</v>
      </c>
      <c r="B12" t="s">
        <v>30</v>
      </c>
      <c r="C12">
        <v>2020</v>
      </c>
      <c r="D12" t="s">
        <v>1281</v>
      </c>
      <c r="E12">
        <v>0</v>
      </c>
      <c r="G12" t="s">
        <v>266</v>
      </c>
      <c r="H12">
        <v>0</v>
      </c>
      <c r="I12" s="11" t="s">
        <v>268</v>
      </c>
      <c r="J12" s="11" t="s">
        <v>268</v>
      </c>
      <c r="K12" t="s">
        <v>1487</v>
      </c>
      <c r="M12" s="11" t="s">
        <v>1308</v>
      </c>
      <c r="N12" s="11" t="s">
        <v>1308</v>
      </c>
      <c r="O12" s="11" t="s">
        <v>1283</v>
      </c>
      <c r="P12" s="73">
        <v>4.5</v>
      </c>
      <c r="Q12" s="11" t="s">
        <v>268</v>
      </c>
      <c r="R12" t="s">
        <v>1282</v>
      </c>
      <c r="S12" s="11">
        <v>8</v>
      </c>
      <c r="T12" s="11">
        <v>6.5</v>
      </c>
      <c r="U12" s="11" t="s">
        <v>1330</v>
      </c>
      <c r="V12" s="11" t="s">
        <v>1286</v>
      </c>
      <c r="X12">
        <v>46</v>
      </c>
      <c r="Y12" s="11">
        <v>5</v>
      </c>
      <c r="Z12" s="22">
        <f t="shared" si="0"/>
        <v>9.8039215686274508E-2</v>
      </c>
      <c r="AA12" s="58">
        <v>5</v>
      </c>
      <c r="AB12" s="58">
        <v>0</v>
      </c>
      <c r="AC12" s="58">
        <v>0</v>
      </c>
      <c r="AD12" s="2" t="s">
        <v>1304</v>
      </c>
      <c r="AE12" t="s">
        <v>1284</v>
      </c>
      <c r="AF12">
        <v>1</v>
      </c>
      <c r="AG12">
        <v>1</v>
      </c>
      <c r="AH12">
        <v>0</v>
      </c>
      <c r="AI12" s="66" t="str">
        <f t="shared" si="1"/>
        <v>1</v>
      </c>
      <c r="AJ12" s="66" t="str">
        <f t="shared" si="2"/>
        <v>1</v>
      </c>
      <c r="AK12" s="11" t="str">
        <f t="shared" si="3"/>
        <v>1</v>
      </c>
      <c r="AL12" s="11">
        <v>1</v>
      </c>
      <c r="AM12" s="11">
        <v>1</v>
      </c>
      <c r="AN12" s="11">
        <v>1</v>
      </c>
    </row>
    <row r="13" spans="1:42" x14ac:dyDescent="0.25">
      <c r="A13" t="s">
        <v>156</v>
      </c>
      <c r="B13" t="s">
        <v>31</v>
      </c>
      <c r="C13">
        <v>2020</v>
      </c>
      <c r="D13" t="s">
        <v>1281</v>
      </c>
      <c r="E13">
        <v>0</v>
      </c>
      <c r="G13" t="s">
        <v>266</v>
      </c>
      <c r="H13">
        <v>0</v>
      </c>
      <c r="I13" s="11" t="s">
        <v>268</v>
      </c>
      <c r="J13" s="11" t="s">
        <v>268</v>
      </c>
      <c r="K13" t="s">
        <v>1641</v>
      </c>
      <c r="L13" t="s">
        <v>1650</v>
      </c>
      <c r="M13" s="11">
        <v>-2</v>
      </c>
      <c r="N13" s="11" t="s">
        <v>277</v>
      </c>
      <c r="O13" s="11" t="s">
        <v>281</v>
      </c>
      <c r="P13" s="73">
        <v>7</v>
      </c>
      <c r="Q13" s="11" t="s">
        <v>268</v>
      </c>
      <c r="R13" t="s">
        <v>1287</v>
      </c>
      <c r="S13" s="11">
        <v>8</v>
      </c>
      <c r="T13" s="11">
        <v>7</v>
      </c>
      <c r="U13" s="11" t="s">
        <v>1330</v>
      </c>
      <c r="V13" s="11" t="s">
        <v>1289</v>
      </c>
      <c r="X13">
        <v>123</v>
      </c>
      <c r="Y13" s="11">
        <v>3</v>
      </c>
      <c r="Z13" s="22">
        <f t="shared" si="0"/>
        <v>2.3809523809523808E-2</v>
      </c>
      <c r="AA13" s="58">
        <v>0</v>
      </c>
      <c r="AB13" s="58">
        <v>0</v>
      </c>
      <c r="AC13" s="58">
        <v>3</v>
      </c>
      <c r="AD13" s="2" t="s">
        <v>1304</v>
      </c>
      <c r="AE13" t="s">
        <v>1292</v>
      </c>
      <c r="AF13">
        <v>1</v>
      </c>
      <c r="AG13">
        <v>0</v>
      </c>
      <c r="AH13">
        <v>1</v>
      </c>
      <c r="AI13" s="66" t="str">
        <f t="shared" si="1"/>
        <v>1</v>
      </c>
      <c r="AJ13" s="66" t="str">
        <f t="shared" si="2"/>
        <v>1</v>
      </c>
      <c r="AK13" s="11" t="str">
        <f t="shared" si="3"/>
        <v>1</v>
      </c>
      <c r="AL13" s="11">
        <v>1</v>
      </c>
      <c r="AM13" s="11">
        <v>1</v>
      </c>
      <c r="AN13" s="11">
        <v>1</v>
      </c>
      <c r="AO13" t="s">
        <v>1291</v>
      </c>
    </row>
    <row r="14" spans="1:42" x14ac:dyDescent="0.25">
      <c r="A14" t="s">
        <v>157</v>
      </c>
      <c r="B14" t="s">
        <v>32</v>
      </c>
      <c r="C14">
        <v>2019</v>
      </c>
      <c r="D14" t="s">
        <v>1281</v>
      </c>
      <c r="E14">
        <v>1</v>
      </c>
      <c r="G14" t="s">
        <v>266</v>
      </c>
      <c r="H14">
        <v>1</v>
      </c>
      <c r="I14" s="11" t="s">
        <v>268</v>
      </c>
      <c r="J14" s="11">
        <v>50</v>
      </c>
      <c r="K14" t="s">
        <v>1649</v>
      </c>
      <c r="L14" t="s">
        <v>1628</v>
      </c>
      <c r="M14" s="11">
        <v>-0.5</v>
      </c>
      <c r="N14" s="11" t="s">
        <v>277</v>
      </c>
      <c r="O14" s="11" t="s">
        <v>1294</v>
      </c>
      <c r="P14" s="73">
        <v>3</v>
      </c>
      <c r="Q14" s="11" t="s">
        <v>268</v>
      </c>
      <c r="R14" s="4" t="s">
        <v>1483</v>
      </c>
      <c r="S14" s="11">
        <v>4</v>
      </c>
      <c r="T14" s="11">
        <v>2</v>
      </c>
      <c r="U14" s="11" t="s">
        <v>1327</v>
      </c>
      <c r="V14" s="11" t="s">
        <v>1293</v>
      </c>
      <c r="X14">
        <v>43</v>
      </c>
      <c r="Y14" s="11" t="s">
        <v>1304</v>
      </c>
      <c r="Z14" s="22" t="s">
        <v>1304</v>
      </c>
      <c r="AA14" s="58" t="s">
        <v>1304</v>
      </c>
      <c r="AB14" s="58">
        <v>0</v>
      </c>
      <c r="AC14" s="58">
        <v>0</v>
      </c>
      <c r="AD14" s="2" t="s">
        <v>1295</v>
      </c>
      <c r="AF14">
        <v>1</v>
      </c>
      <c r="AG14">
        <v>1</v>
      </c>
      <c r="AH14">
        <v>0</v>
      </c>
      <c r="AI14" s="66" t="str">
        <f t="shared" si="1"/>
        <v>1</v>
      </c>
      <c r="AJ14" s="66" t="str">
        <f t="shared" si="2"/>
        <v>1</v>
      </c>
      <c r="AK14" s="11" t="str">
        <f t="shared" si="3"/>
        <v>1</v>
      </c>
      <c r="AL14" s="11">
        <v>1</v>
      </c>
      <c r="AM14" s="11">
        <v>1</v>
      </c>
      <c r="AN14" s="11">
        <v>1</v>
      </c>
    </row>
    <row r="15" spans="1:42" x14ac:dyDescent="0.25">
      <c r="A15" t="s">
        <v>159</v>
      </c>
      <c r="B15" t="s">
        <v>34</v>
      </c>
      <c r="C15">
        <v>2019</v>
      </c>
      <c r="D15" t="s">
        <v>1281</v>
      </c>
      <c r="E15">
        <v>1</v>
      </c>
      <c r="G15" t="s">
        <v>266</v>
      </c>
      <c r="H15">
        <v>1</v>
      </c>
      <c r="I15" s="11" t="s">
        <v>268</v>
      </c>
      <c r="J15" s="11">
        <v>50</v>
      </c>
      <c r="M15" s="11">
        <v>-0.5</v>
      </c>
      <c r="N15" s="11" t="s">
        <v>277</v>
      </c>
      <c r="O15" s="11" t="s">
        <v>1294</v>
      </c>
      <c r="P15" s="73">
        <v>3</v>
      </c>
      <c r="Q15" s="11" t="s">
        <v>268</v>
      </c>
      <c r="R15" t="s">
        <v>268</v>
      </c>
      <c r="S15" s="11">
        <v>4</v>
      </c>
      <c r="T15" s="11">
        <v>2</v>
      </c>
      <c r="U15" s="11" t="s">
        <v>1330</v>
      </c>
      <c r="V15" s="11" t="s">
        <v>1293</v>
      </c>
      <c r="X15">
        <v>121</v>
      </c>
      <c r="Y15" s="11">
        <v>0</v>
      </c>
      <c r="Z15" s="22">
        <f t="shared" ref="Z15:Z26" si="4">Y15/(X15+Y15)</f>
        <v>0</v>
      </c>
      <c r="AA15" s="58">
        <v>0</v>
      </c>
      <c r="AB15" s="58">
        <v>0</v>
      </c>
      <c r="AC15" s="58">
        <v>0</v>
      </c>
      <c r="AD15" s="2" t="s">
        <v>268</v>
      </c>
      <c r="AF15">
        <v>0</v>
      </c>
      <c r="AG15">
        <v>0</v>
      </c>
      <c r="AH15">
        <v>0</v>
      </c>
      <c r="AI15" s="66" t="str">
        <f t="shared" si="1"/>
        <v>0</v>
      </c>
      <c r="AJ15" s="66" t="str">
        <f t="shared" si="2"/>
        <v>0</v>
      </c>
      <c r="AK15" s="11" t="str">
        <f t="shared" si="3"/>
        <v>0</v>
      </c>
      <c r="AL15" s="11">
        <v>0</v>
      </c>
      <c r="AM15" s="11">
        <v>0</v>
      </c>
      <c r="AN15" s="11">
        <v>0</v>
      </c>
    </row>
    <row r="16" spans="1:42" x14ac:dyDescent="0.25">
      <c r="A16" t="s">
        <v>160</v>
      </c>
      <c r="B16" t="s">
        <v>35</v>
      </c>
      <c r="C16">
        <v>2019</v>
      </c>
      <c r="D16" t="s">
        <v>1281</v>
      </c>
      <c r="E16">
        <v>1</v>
      </c>
      <c r="F16" t="s">
        <v>1365</v>
      </c>
      <c r="G16" t="s">
        <v>266</v>
      </c>
      <c r="H16">
        <v>1</v>
      </c>
      <c r="I16" s="11" t="s">
        <v>268</v>
      </c>
      <c r="J16" s="11">
        <v>1</v>
      </c>
      <c r="K16" t="s">
        <v>1461</v>
      </c>
      <c r="M16" s="11" t="s">
        <v>1301</v>
      </c>
      <c r="N16" s="11" t="s">
        <v>1300</v>
      </c>
      <c r="O16" s="11" t="s">
        <v>1302</v>
      </c>
      <c r="P16" s="73">
        <v>4</v>
      </c>
      <c r="Q16" s="11" t="s">
        <v>1497</v>
      </c>
      <c r="R16" t="s">
        <v>1303</v>
      </c>
      <c r="S16" s="11">
        <v>8</v>
      </c>
      <c r="T16" s="11">
        <v>7.9</v>
      </c>
      <c r="U16" s="11" t="s">
        <v>1330</v>
      </c>
      <c r="V16" s="11" t="s">
        <v>1363</v>
      </c>
      <c r="W16" s="11" t="s">
        <v>1315</v>
      </c>
      <c r="X16">
        <v>70</v>
      </c>
      <c r="Y16" s="11">
        <v>11</v>
      </c>
      <c r="Z16" s="22">
        <f t="shared" si="4"/>
        <v>0.13580246913580246</v>
      </c>
      <c r="AA16" s="58">
        <v>0</v>
      </c>
      <c r="AB16" s="58">
        <v>11</v>
      </c>
      <c r="AC16" s="58">
        <v>0</v>
      </c>
      <c r="AD16" s="2" t="s">
        <v>1668</v>
      </c>
      <c r="AE16" t="s">
        <v>1712</v>
      </c>
      <c r="AF16">
        <v>0</v>
      </c>
      <c r="AG16">
        <v>1</v>
      </c>
      <c r="AH16">
        <v>0</v>
      </c>
      <c r="AI16" s="66" t="str">
        <f t="shared" si="1"/>
        <v>1</v>
      </c>
      <c r="AJ16" s="66" t="str">
        <f t="shared" si="2"/>
        <v>0</v>
      </c>
      <c r="AK16" s="11" t="str">
        <f t="shared" si="3"/>
        <v>1</v>
      </c>
      <c r="AL16" s="11">
        <v>1</v>
      </c>
      <c r="AM16" s="11">
        <v>0</v>
      </c>
      <c r="AN16" s="11">
        <v>1</v>
      </c>
    </row>
    <row r="17" spans="1:42" x14ac:dyDescent="0.25">
      <c r="A17" t="s">
        <v>161</v>
      </c>
      <c r="B17" t="s">
        <v>36</v>
      </c>
      <c r="C17">
        <v>2019</v>
      </c>
      <c r="D17" t="s">
        <v>1281</v>
      </c>
      <c r="E17">
        <v>1</v>
      </c>
      <c r="F17" t="s">
        <v>1365</v>
      </c>
      <c r="G17" t="s">
        <v>266</v>
      </c>
      <c r="H17">
        <v>0</v>
      </c>
      <c r="I17" s="11" t="s">
        <v>268</v>
      </c>
      <c r="J17" s="11" t="s">
        <v>268</v>
      </c>
      <c r="M17" s="11" t="s">
        <v>1304</v>
      </c>
      <c r="N17" s="11" t="s">
        <v>1308</v>
      </c>
      <c r="O17" s="11" t="s">
        <v>1304</v>
      </c>
      <c r="Q17" s="11" t="s">
        <v>1304</v>
      </c>
      <c r="R17" t="s">
        <v>1674</v>
      </c>
      <c r="S17" s="11">
        <v>6</v>
      </c>
      <c r="T17" s="11">
        <v>6</v>
      </c>
      <c r="U17" s="11" t="s">
        <v>1330</v>
      </c>
      <c r="V17" s="11">
        <v>8</v>
      </c>
      <c r="X17">
        <v>51</v>
      </c>
      <c r="Y17" s="11">
        <v>1</v>
      </c>
      <c r="Z17" s="22">
        <f t="shared" si="4"/>
        <v>1.9230769230769232E-2</v>
      </c>
      <c r="AA17" s="58">
        <v>0</v>
      </c>
      <c r="AB17" s="58" t="s">
        <v>1304</v>
      </c>
      <c r="AC17" s="58">
        <v>0</v>
      </c>
      <c r="AD17" s="2" t="s">
        <v>1304</v>
      </c>
      <c r="AE17" t="s">
        <v>1306</v>
      </c>
      <c r="AF17">
        <v>0</v>
      </c>
      <c r="AG17">
        <v>1</v>
      </c>
      <c r="AH17">
        <v>0</v>
      </c>
      <c r="AI17" s="66" t="str">
        <f t="shared" si="1"/>
        <v>1</v>
      </c>
      <c r="AJ17" s="66" t="str">
        <f t="shared" si="2"/>
        <v>0</v>
      </c>
      <c r="AK17" s="11" t="str">
        <f t="shared" si="3"/>
        <v>1</v>
      </c>
      <c r="AL17" s="11">
        <v>1</v>
      </c>
      <c r="AM17" s="11">
        <v>0</v>
      </c>
      <c r="AN17" s="11">
        <v>1</v>
      </c>
      <c r="AP17" t="s">
        <v>1434</v>
      </c>
    </row>
    <row r="18" spans="1:42" x14ac:dyDescent="0.25">
      <c r="A18" t="s">
        <v>162</v>
      </c>
      <c r="B18" t="s">
        <v>37</v>
      </c>
      <c r="C18">
        <v>2020</v>
      </c>
      <c r="D18" t="s">
        <v>1281</v>
      </c>
      <c r="E18">
        <v>0</v>
      </c>
      <c r="F18" t="s">
        <v>1365</v>
      </c>
      <c r="G18" t="s">
        <v>266</v>
      </c>
      <c r="H18">
        <v>0</v>
      </c>
      <c r="I18" s="11" t="s">
        <v>268</v>
      </c>
      <c r="J18" s="11" t="s">
        <v>268</v>
      </c>
      <c r="K18" t="s">
        <v>1646</v>
      </c>
      <c r="L18" t="s">
        <v>1652</v>
      </c>
      <c r="M18" s="11" t="s">
        <v>1304</v>
      </c>
      <c r="N18" s="11" t="s">
        <v>1308</v>
      </c>
      <c r="O18" s="11" t="s">
        <v>279</v>
      </c>
      <c r="P18" s="73">
        <v>4</v>
      </c>
      <c r="Q18" s="11" t="s">
        <v>268</v>
      </c>
      <c r="R18" t="s">
        <v>1307</v>
      </c>
      <c r="S18" s="11">
        <v>8</v>
      </c>
      <c r="T18" s="11" t="s">
        <v>1312</v>
      </c>
      <c r="U18" s="11" t="s">
        <v>1327</v>
      </c>
      <c r="V18" s="11" t="s">
        <v>1309</v>
      </c>
      <c r="W18" s="11" t="s">
        <v>1314</v>
      </c>
      <c r="X18">
        <v>53</v>
      </c>
      <c r="Y18" s="11">
        <v>0</v>
      </c>
      <c r="Z18" s="22">
        <f t="shared" si="4"/>
        <v>0</v>
      </c>
      <c r="AA18" s="58">
        <v>0</v>
      </c>
      <c r="AB18" s="58">
        <v>0</v>
      </c>
      <c r="AC18" s="58">
        <v>0</v>
      </c>
      <c r="AD18" s="2" t="s">
        <v>268</v>
      </c>
      <c r="AF18">
        <v>0</v>
      </c>
      <c r="AG18">
        <v>0</v>
      </c>
      <c r="AH18">
        <v>0</v>
      </c>
      <c r="AI18" s="66" t="str">
        <f t="shared" si="1"/>
        <v>0</v>
      </c>
      <c r="AJ18" s="66" t="str">
        <f t="shared" si="2"/>
        <v>0</v>
      </c>
      <c r="AK18" s="11" t="str">
        <f t="shared" si="3"/>
        <v>0</v>
      </c>
      <c r="AL18" s="11">
        <v>0</v>
      </c>
      <c r="AM18" s="11">
        <v>0</v>
      </c>
      <c r="AN18" s="11">
        <v>0</v>
      </c>
      <c r="AP18" t="s">
        <v>1434</v>
      </c>
    </row>
    <row r="19" spans="1:42" x14ac:dyDescent="0.25">
      <c r="A19" t="s">
        <v>163</v>
      </c>
      <c r="B19" t="s">
        <v>38</v>
      </c>
      <c r="C19">
        <v>2019</v>
      </c>
      <c r="D19" t="s">
        <v>1281</v>
      </c>
      <c r="E19">
        <v>0</v>
      </c>
      <c r="G19" t="s">
        <v>266</v>
      </c>
      <c r="H19">
        <v>0</v>
      </c>
      <c r="I19" s="11" t="s">
        <v>268</v>
      </c>
      <c r="J19" s="11" t="s">
        <v>268</v>
      </c>
      <c r="K19" t="s">
        <v>1461</v>
      </c>
      <c r="M19" s="11" t="s">
        <v>1304</v>
      </c>
      <c r="N19" s="11" t="s">
        <v>1308</v>
      </c>
      <c r="O19" s="11" t="s">
        <v>1317</v>
      </c>
      <c r="P19" s="73">
        <v>6</v>
      </c>
      <c r="Q19" s="11" t="s">
        <v>1497</v>
      </c>
      <c r="R19" t="s">
        <v>1316</v>
      </c>
      <c r="S19" s="11">
        <v>4</v>
      </c>
      <c r="T19" s="11">
        <v>4</v>
      </c>
      <c r="U19" s="11" t="s">
        <v>1330</v>
      </c>
      <c r="V19" s="11" t="s">
        <v>1319</v>
      </c>
      <c r="X19">
        <v>19</v>
      </c>
      <c r="Y19" s="11">
        <v>4</v>
      </c>
      <c r="Z19" s="22">
        <f t="shared" si="4"/>
        <v>0.17391304347826086</v>
      </c>
      <c r="AA19" s="58">
        <v>2</v>
      </c>
      <c r="AB19" s="58">
        <v>2</v>
      </c>
      <c r="AC19" s="58">
        <v>0</v>
      </c>
      <c r="AD19" s="2" t="s">
        <v>1499</v>
      </c>
      <c r="AE19" t="s">
        <v>1318</v>
      </c>
      <c r="AF19">
        <v>1</v>
      </c>
      <c r="AG19">
        <v>1</v>
      </c>
      <c r="AH19">
        <v>0</v>
      </c>
      <c r="AI19" s="66" t="str">
        <f t="shared" si="1"/>
        <v>1</v>
      </c>
      <c r="AJ19" s="66" t="str">
        <f t="shared" si="2"/>
        <v>1</v>
      </c>
      <c r="AK19" s="11" t="str">
        <f t="shared" si="3"/>
        <v>1</v>
      </c>
      <c r="AL19" s="11">
        <v>1</v>
      </c>
      <c r="AM19" s="11">
        <v>1</v>
      </c>
      <c r="AN19" s="11">
        <v>1</v>
      </c>
    </row>
    <row r="20" spans="1:42" x14ac:dyDescent="0.25">
      <c r="A20" t="s">
        <v>164</v>
      </c>
      <c r="B20" t="s">
        <v>39</v>
      </c>
      <c r="C20">
        <v>2019</v>
      </c>
      <c r="D20" t="s">
        <v>1281</v>
      </c>
      <c r="E20">
        <v>0</v>
      </c>
      <c r="F20" t="s">
        <v>274</v>
      </c>
      <c r="G20" t="s">
        <v>266</v>
      </c>
      <c r="H20">
        <v>1</v>
      </c>
      <c r="I20" s="11" t="s">
        <v>268</v>
      </c>
      <c r="J20" s="11">
        <v>2</v>
      </c>
      <c r="K20" t="s">
        <v>1647</v>
      </c>
      <c r="L20" t="s">
        <v>1321</v>
      </c>
      <c r="M20" s="11">
        <v>-1</v>
      </c>
      <c r="N20" s="11" t="s">
        <v>1304</v>
      </c>
      <c r="O20" s="11" t="s">
        <v>1322</v>
      </c>
      <c r="P20" s="73">
        <v>7</v>
      </c>
      <c r="Q20" s="11" t="s">
        <v>268</v>
      </c>
      <c r="R20" t="s">
        <v>1323</v>
      </c>
      <c r="S20" s="11">
        <v>8.4</v>
      </c>
      <c r="T20" s="11">
        <v>7</v>
      </c>
      <c r="U20" s="11" t="s">
        <v>1327</v>
      </c>
      <c r="V20" s="11" t="s">
        <v>1325</v>
      </c>
      <c r="X20">
        <v>38</v>
      </c>
      <c r="Y20" s="11">
        <v>3</v>
      </c>
      <c r="Z20" s="22">
        <f t="shared" si="4"/>
        <v>7.3170731707317069E-2</v>
      </c>
      <c r="AA20" s="58">
        <v>0</v>
      </c>
      <c r="AB20" s="58">
        <v>0</v>
      </c>
      <c r="AC20" s="58">
        <v>3</v>
      </c>
      <c r="AD20" s="2" t="s">
        <v>1304</v>
      </c>
      <c r="AE20" t="s">
        <v>1324</v>
      </c>
      <c r="AF20">
        <v>0</v>
      </c>
      <c r="AG20">
        <v>0</v>
      </c>
      <c r="AH20">
        <v>1</v>
      </c>
      <c r="AI20" s="66" t="str">
        <f t="shared" si="1"/>
        <v>0</v>
      </c>
      <c r="AJ20" s="66" t="str">
        <f t="shared" si="2"/>
        <v>1</v>
      </c>
      <c r="AK20" s="11" t="str">
        <f t="shared" si="3"/>
        <v>1</v>
      </c>
      <c r="AL20" s="11">
        <v>0</v>
      </c>
      <c r="AM20" s="11">
        <v>1</v>
      </c>
      <c r="AN20" s="11">
        <v>1</v>
      </c>
    </row>
    <row r="21" spans="1:42" x14ac:dyDescent="0.25">
      <c r="A21" t="s">
        <v>165</v>
      </c>
      <c r="B21" t="s">
        <v>40</v>
      </c>
      <c r="C21">
        <v>2019</v>
      </c>
      <c r="D21" t="s">
        <v>1281</v>
      </c>
      <c r="E21">
        <v>1</v>
      </c>
      <c r="G21" t="s">
        <v>266</v>
      </c>
      <c r="H21">
        <v>1</v>
      </c>
      <c r="I21" s="11" t="s">
        <v>268</v>
      </c>
      <c r="J21" s="11" t="s">
        <v>1332</v>
      </c>
      <c r="K21" t="s">
        <v>1647</v>
      </c>
      <c r="L21" t="s">
        <v>1331</v>
      </c>
      <c r="M21" s="11">
        <v>1</v>
      </c>
      <c r="N21" s="11" t="s">
        <v>277</v>
      </c>
      <c r="O21" s="11" t="s">
        <v>279</v>
      </c>
      <c r="P21" s="73">
        <v>4</v>
      </c>
      <c r="Q21" s="11" t="s">
        <v>268</v>
      </c>
      <c r="R21" t="s">
        <v>1316</v>
      </c>
      <c r="S21" s="11">
        <v>4</v>
      </c>
      <c r="T21" s="11" t="s">
        <v>1304</v>
      </c>
      <c r="U21" s="11" t="s">
        <v>1330</v>
      </c>
      <c r="V21" s="11" t="s">
        <v>1329</v>
      </c>
      <c r="W21" s="11" t="s">
        <v>1334</v>
      </c>
      <c r="X21">
        <v>40</v>
      </c>
      <c r="Y21" s="11">
        <v>0</v>
      </c>
      <c r="Z21" s="22">
        <f t="shared" si="4"/>
        <v>0</v>
      </c>
      <c r="AA21" s="58">
        <v>0</v>
      </c>
      <c r="AB21" s="58">
        <v>0</v>
      </c>
      <c r="AC21" s="58">
        <v>0</v>
      </c>
      <c r="AD21" s="2" t="s">
        <v>268</v>
      </c>
      <c r="AF21">
        <v>0</v>
      </c>
      <c r="AG21">
        <v>0</v>
      </c>
      <c r="AH21">
        <v>0</v>
      </c>
      <c r="AI21" s="66" t="str">
        <f t="shared" si="1"/>
        <v>0</v>
      </c>
      <c r="AJ21" s="66" t="str">
        <f t="shared" si="2"/>
        <v>0</v>
      </c>
      <c r="AK21" s="11" t="str">
        <f t="shared" si="3"/>
        <v>0</v>
      </c>
      <c r="AL21" s="11">
        <v>0</v>
      </c>
      <c r="AM21" s="11">
        <v>0</v>
      </c>
      <c r="AN21" s="11">
        <v>0</v>
      </c>
    </row>
    <row r="22" spans="1:42" x14ac:dyDescent="0.25">
      <c r="A22" t="s">
        <v>166</v>
      </c>
      <c r="B22" t="s">
        <v>41</v>
      </c>
      <c r="C22">
        <v>2020</v>
      </c>
      <c r="D22" t="s">
        <v>1281</v>
      </c>
      <c r="E22">
        <v>0</v>
      </c>
      <c r="F22" t="s">
        <v>1336</v>
      </c>
      <c r="G22" t="s">
        <v>266</v>
      </c>
      <c r="H22">
        <v>1</v>
      </c>
      <c r="I22" s="11">
        <v>1.5900000000000001E-2</v>
      </c>
      <c r="J22" s="11" t="s">
        <v>268</v>
      </c>
      <c r="K22" t="s">
        <v>1634</v>
      </c>
      <c r="M22" s="11" t="s">
        <v>1710</v>
      </c>
      <c r="N22" s="11" t="s">
        <v>1300</v>
      </c>
      <c r="O22" s="11" t="s">
        <v>279</v>
      </c>
      <c r="P22" s="73">
        <v>4</v>
      </c>
      <c r="Q22" s="11" t="s">
        <v>1497</v>
      </c>
      <c r="R22" t="s">
        <v>1304</v>
      </c>
      <c r="S22" s="11">
        <v>6</v>
      </c>
      <c r="T22" s="11">
        <v>6</v>
      </c>
      <c r="U22" s="11" t="s">
        <v>1330</v>
      </c>
      <c r="V22" s="11" t="s">
        <v>1338</v>
      </c>
      <c r="X22">
        <v>42</v>
      </c>
      <c r="Y22" s="11">
        <v>4</v>
      </c>
      <c r="Z22" s="22">
        <f t="shared" si="4"/>
        <v>8.6956521739130432E-2</v>
      </c>
      <c r="AA22" s="58">
        <v>0</v>
      </c>
      <c r="AB22" s="58">
        <v>4</v>
      </c>
      <c r="AC22" s="58">
        <v>0</v>
      </c>
      <c r="AD22" s="2" t="s">
        <v>1500</v>
      </c>
      <c r="AE22" t="s">
        <v>1781</v>
      </c>
      <c r="AF22">
        <v>0</v>
      </c>
      <c r="AG22">
        <v>1</v>
      </c>
      <c r="AH22">
        <v>0</v>
      </c>
      <c r="AI22" s="66" t="str">
        <f t="shared" si="1"/>
        <v>1</v>
      </c>
      <c r="AJ22" s="66" t="str">
        <f t="shared" si="2"/>
        <v>0</v>
      </c>
      <c r="AK22" s="11" t="str">
        <f t="shared" si="3"/>
        <v>1</v>
      </c>
      <c r="AL22" s="11">
        <v>1</v>
      </c>
      <c r="AM22" s="11">
        <v>0</v>
      </c>
      <c r="AN22" s="11">
        <v>1</v>
      </c>
    </row>
    <row r="23" spans="1:42" x14ac:dyDescent="0.25">
      <c r="A23" t="s">
        <v>167</v>
      </c>
      <c r="B23" t="s">
        <v>42</v>
      </c>
      <c r="C23">
        <v>2019</v>
      </c>
      <c r="D23" t="s">
        <v>1281</v>
      </c>
      <c r="E23">
        <v>0</v>
      </c>
      <c r="F23" t="s">
        <v>1341</v>
      </c>
      <c r="G23" t="s">
        <v>266</v>
      </c>
      <c r="H23">
        <v>1</v>
      </c>
      <c r="I23" s="11" t="s">
        <v>268</v>
      </c>
      <c r="J23" s="11">
        <v>3</v>
      </c>
      <c r="K23" t="s">
        <v>1461</v>
      </c>
      <c r="M23" s="11" t="s">
        <v>1308</v>
      </c>
      <c r="N23" s="11" t="s">
        <v>1308</v>
      </c>
      <c r="O23" s="11" t="s">
        <v>1268</v>
      </c>
      <c r="P23" s="73">
        <v>6.5</v>
      </c>
      <c r="Q23" s="11" t="s">
        <v>1501</v>
      </c>
      <c r="R23" t="s">
        <v>1342</v>
      </c>
      <c r="S23" s="11">
        <v>8</v>
      </c>
      <c r="T23" s="11" t="s">
        <v>1304</v>
      </c>
      <c r="U23" s="11" t="s">
        <v>1330</v>
      </c>
      <c r="V23" s="11">
        <v>8</v>
      </c>
      <c r="W23" s="11" t="s">
        <v>1343</v>
      </c>
      <c r="X23">
        <v>48</v>
      </c>
      <c r="Y23" s="11">
        <v>19</v>
      </c>
      <c r="Z23" s="22">
        <f t="shared" si="4"/>
        <v>0.28358208955223879</v>
      </c>
      <c r="AA23" s="58">
        <v>0</v>
      </c>
      <c r="AB23" s="58">
        <v>19</v>
      </c>
      <c r="AC23" s="58">
        <v>0</v>
      </c>
      <c r="AD23" s="2" t="s">
        <v>1502</v>
      </c>
      <c r="AE23" t="s">
        <v>1713</v>
      </c>
      <c r="AF23">
        <v>0</v>
      </c>
      <c r="AG23">
        <v>1</v>
      </c>
      <c r="AH23">
        <v>0</v>
      </c>
      <c r="AI23" s="66" t="str">
        <f t="shared" si="1"/>
        <v>1</v>
      </c>
      <c r="AJ23" s="66" t="str">
        <f t="shared" si="2"/>
        <v>0</v>
      </c>
      <c r="AK23" s="11" t="str">
        <f t="shared" si="3"/>
        <v>1</v>
      </c>
      <c r="AL23" s="11">
        <v>1</v>
      </c>
      <c r="AM23" s="11">
        <v>0</v>
      </c>
      <c r="AN23" s="11">
        <v>1</v>
      </c>
    </row>
    <row r="24" spans="1:42" x14ac:dyDescent="0.25">
      <c r="A24" t="s">
        <v>168</v>
      </c>
      <c r="B24" t="s">
        <v>43</v>
      </c>
      <c r="C24">
        <v>2020</v>
      </c>
      <c r="D24" t="s">
        <v>1281</v>
      </c>
      <c r="E24">
        <v>1</v>
      </c>
      <c r="G24" t="s">
        <v>266</v>
      </c>
      <c r="H24">
        <v>1</v>
      </c>
      <c r="I24" s="11" t="s">
        <v>268</v>
      </c>
      <c r="J24" s="11" t="s">
        <v>1304</v>
      </c>
      <c r="K24" t="s">
        <v>1461</v>
      </c>
      <c r="L24" t="s">
        <v>1637</v>
      </c>
      <c r="M24" s="11" t="s">
        <v>1308</v>
      </c>
      <c r="N24" s="11" t="s">
        <v>1300</v>
      </c>
      <c r="O24" s="11" t="s">
        <v>1346</v>
      </c>
      <c r="P24" s="73">
        <v>6.8</v>
      </c>
      <c r="Q24" s="11" t="s">
        <v>268</v>
      </c>
      <c r="R24" t="s">
        <v>1347</v>
      </c>
      <c r="S24" s="11">
        <v>6</v>
      </c>
      <c r="T24" s="11">
        <v>6</v>
      </c>
      <c r="U24" s="11" t="s">
        <v>1330</v>
      </c>
      <c r="V24" s="11" t="s">
        <v>1345</v>
      </c>
      <c r="X24">
        <v>42</v>
      </c>
      <c r="Y24" s="11">
        <v>7</v>
      </c>
      <c r="Z24" s="22">
        <f t="shared" si="4"/>
        <v>0.14285714285714285</v>
      </c>
      <c r="AA24" s="58">
        <v>5</v>
      </c>
      <c r="AB24" s="58">
        <v>2</v>
      </c>
      <c r="AC24" s="58">
        <v>0</v>
      </c>
      <c r="AD24" s="2" t="s">
        <v>1741</v>
      </c>
      <c r="AE24" t="s">
        <v>1714</v>
      </c>
      <c r="AF24">
        <v>1</v>
      </c>
      <c r="AG24">
        <v>1</v>
      </c>
      <c r="AH24">
        <v>0</v>
      </c>
      <c r="AI24" s="66" t="str">
        <f t="shared" si="1"/>
        <v>1</v>
      </c>
      <c r="AJ24" s="66" t="str">
        <f t="shared" si="2"/>
        <v>1</v>
      </c>
      <c r="AK24" s="11" t="str">
        <f t="shared" si="3"/>
        <v>1</v>
      </c>
      <c r="AL24" s="11">
        <v>1</v>
      </c>
      <c r="AM24" s="11">
        <v>1</v>
      </c>
      <c r="AN24" s="11">
        <v>1</v>
      </c>
    </row>
    <row r="25" spans="1:42" x14ac:dyDescent="0.25">
      <c r="A25" t="s">
        <v>170</v>
      </c>
      <c r="B25" t="s">
        <v>45</v>
      </c>
      <c r="C25">
        <v>2019</v>
      </c>
      <c r="D25" t="s">
        <v>1281</v>
      </c>
      <c r="E25">
        <v>0</v>
      </c>
      <c r="G25" t="s">
        <v>266</v>
      </c>
      <c r="H25">
        <v>1</v>
      </c>
      <c r="I25" s="11" t="s">
        <v>1304</v>
      </c>
      <c r="J25" s="11" t="s">
        <v>1304</v>
      </c>
      <c r="K25" t="s">
        <v>1635</v>
      </c>
      <c r="L25" t="s">
        <v>1636</v>
      </c>
      <c r="M25" s="11" t="s">
        <v>1308</v>
      </c>
      <c r="N25" s="11" t="s">
        <v>1308</v>
      </c>
      <c r="O25" s="11" t="s">
        <v>1359</v>
      </c>
      <c r="P25" s="73">
        <v>6</v>
      </c>
      <c r="Q25" s="11" t="s">
        <v>268</v>
      </c>
      <c r="R25" t="s">
        <v>1358</v>
      </c>
      <c r="S25" s="11">
        <v>6</v>
      </c>
      <c r="T25" s="11">
        <v>6</v>
      </c>
      <c r="U25" s="11" t="s">
        <v>1330</v>
      </c>
      <c r="V25" s="11" t="s">
        <v>1361</v>
      </c>
      <c r="X25">
        <v>43</v>
      </c>
      <c r="Y25" s="11">
        <v>36</v>
      </c>
      <c r="Z25" s="22">
        <f t="shared" si="4"/>
        <v>0.45569620253164556</v>
      </c>
      <c r="AA25" s="58">
        <v>0</v>
      </c>
      <c r="AB25" s="58">
        <v>26</v>
      </c>
      <c r="AC25" s="58">
        <v>12</v>
      </c>
      <c r="AD25" s="2" t="s">
        <v>1504</v>
      </c>
      <c r="AE25" t="s">
        <v>1360</v>
      </c>
      <c r="AF25">
        <v>0</v>
      </c>
      <c r="AG25">
        <v>1</v>
      </c>
      <c r="AH25">
        <v>1</v>
      </c>
      <c r="AI25" s="66" t="str">
        <f t="shared" si="1"/>
        <v>1</v>
      </c>
      <c r="AJ25" s="66" t="str">
        <f t="shared" si="2"/>
        <v>1</v>
      </c>
      <c r="AK25" s="11" t="str">
        <f t="shared" si="3"/>
        <v>1</v>
      </c>
      <c r="AL25" s="11">
        <v>1</v>
      </c>
      <c r="AM25" s="11">
        <v>1</v>
      </c>
      <c r="AN25" s="11">
        <v>1</v>
      </c>
    </row>
    <row r="26" spans="1:42" x14ac:dyDescent="0.25">
      <c r="A26" t="s">
        <v>171</v>
      </c>
      <c r="B26" t="s">
        <v>46</v>
      </c>
      <c r="C26">
        <v>2019</v>
      </c>
      <c r="D26" t="s">
        <v>1281</v>
      </c>
      <c r="E26">
        <v>0</v>
      </c>
      <c r="G26" t="s">
        <v>266</v>
      </c>
      <c r="H26">
        <v>0</v>
      </c>
      <c r="I26" s="11" t="s">
        <v>268</v>
      </c>
      <c r="J26" s="11" t="s">
        <v>268</v>
      </c>
      <c r="M26" s="11">
        <v>-2</v>
      </c>
      <c r="N26" s="11" t="s">
        <v>277</v>
      </c>
      <c r="O26" s="11" t="s">
        <v>1298</v>
      </c>
      <c r="P26" s="73">
        <v>8</v>
      </c>
      <c r="Q26" s="11" t="s">
        <v>268</v>
      </c>
      <c r="R26" t="s">
        <v>1358</v>
      </c>
      <c r="S26" s="11">
        <v>8</v>
      </c>
      <c r="T26" s="11">
        <v>8</v>
      </c>
      <c r="U26" s="11" t="s">
        <v>1330</v>
      </c>
      <c r="V26" s="11" t="s">
        <v>1363</v>
      </c>
      <c r="X26">
        <v>30</v>
      </c>
      <c r="Y26" s="11">
        <v>30</v>
      </c>
      <c r="Z26" s="22">
        <f t="shared" si="4"/>
        <v>0.5</v>
      </c>
      <c r="AA26" s="58">
        <v>0</v>
      </c>
      <c r="AB26" s="58">
        <v>30</v>
      </c>
      <c r="AC26" s="58">
        <v>0</v>
      </c>
      <c r="AD26" s="2" t="s">
        <v>1731</v>
      </c>
      <c r="AE26" t="s">
        <v>1732</v>
      </c>
      <c r="AF26">
        <v>0</v>
      </c>
      <c r="AG26">
        <v>1</v>
      </c>
      <c r="AH26">
        <v>0</v>
      </c>
      <c r="AI26" s="66" t="str">
        <f t="shared" si="1"/>
        <v>1</v>
      </c>
      <c r="AJ26" s="66" t="str">
        <f t="shared" si="2"/>
        <v>0</v>
      </c>
      <c r="AK26" s="11" t="str">
        <f t="shared" si="3"/>
        <v>1</v>
      </c>
      <c r="AL26" s="11">
        <v>1</v>
      </c>
      <c r="AM26" s="11">
        <v>0</v>
      </c>
      <c r="AN26" s="11">
        <v>1</v>
      </c>
      <c r="AO26" t="s">
        <v>1362</v>
      </c>
    </row>
    <row r="27" spans="1:42" x14ac:dyDescent="0.25">
      <c r="A27" t="s">
        <v>172</v>
      </c>
      <c r="B27" t="s">
        <v>47</v>
      </c>
      <c r="C27">
        <v>2020</v>
      </c>
      <c r="D27" t="s">
        <v>1281</v>
      </c>
      <c r="E27">
        <v>0</v>
      </c>
      <c r="F27" t="s">
        <v>1365</v>
      </c>
      <c r="G27" t="s">
        <v>266</v>
      </c>
      <c r="H27">
        <v>0</v>
      </c>
      <c r="I27" s="11" t="s">
        <v>268</v>
      </c>
      <c r="J27" s="11" t="s">
        <v>268</v>
      </c>
      <c r="K27" t="s">
        <v>1461</v>
      </c>
      <c r="M27" s="11" t="s">
        <v>1308</v>
      </c>
      <c r="N27" s="11" t="s">
        <v>1308</v>
      </c>
      <c r="O27" s="11" t="s">
        <v>1301</v>
      </c>
      <c r="P27" s="73">
        <v>4</v>
      </c>
      <c r="Q27" s="11" t="s">
        <v>1506</v>
      </c>
      <c r="R27" t="s">
        <v>1366</v>
      </c>
      <c r="S27" s="11">
        <v>6.2</v>
      </c>
      <c r="T27" s="11">
        <v>5.6</v>
      </c>
      <c r="U27" s="11" t="s">
        <v>1330</v>
      </c>
      <c r="V27" s="11" t="s">
        <v>1286</v>
      </c>
      <c r="W27" s="11" t="s">
        <v>1315</v>
      </c>
      <c r="X27">
        <v>37</v>
      </c>
      <c r="Y27" s="11" t="s">
        <v>1304</v>
      </c>
      <c r="Z27" s="22" t="s">
        <v>1304</v>
      </c>
      <c r="AA27" s="58">
        <v>0</v>
      </c>
      <c r="AB27" s="58">
        <v>0</v>
      </c>
      <c r="AC27" s="58">
        <v>0</v>
      </c>
      <c r="AD27" s="2" t="s">
        <v>268</v>
      </c>
      <c r="AF27">
        <v>0</v>
      </c>
      <c r="AG27">
        <v>0</v>
      </c>
      <c r="AH27">
        <v>0</v>
      </c>
      <c r="AI27" s="66" t="str">
        <f t="shared" si="1"/>
        <v>0</v>
      </c>
      <c r="AJ27" s="66" t="str">
        <f t="shared" si="2"/>
        <v>0</v>
      </c>
      <c r="AK27" s="11" t="str">
        <f t="shared" si="3"/>
        <v>0</v>
      </c>
      <c r="AL27" s="11">
        <v>0</v>
      </c>
      <c r="AM27" s="11">
        <v>0</v>
      </c>
      <c r="AN27" s="11">
        <v>0</v>
      </c>
      <c r="AP27" t="s">
        <v>1367</v>
      </c>
    </row>
    <row r="28" spans="1:42" x14ac:dyDescent="0.25">
      <c r="A28" t="s">
        <v>173</v>
      </c>
      <c r="B28" t="s">
        <v>48</v>
      </c>
      <c r="C28">
        <v>2019</v>
      </c>
      <c r="D28" t="s">
        <v>1281</v>
      </c>
      <c r="E28">
        <v>0</v>
      </c>
      <c r="G28" t="s">
        <v>266</v>
      </c>
      <c r="H28">
        <v>0</v>
      </c>
      <c r="I28" s="11" t="s">
        <v>268</v>
      </c>
      <c r="J28" s="11" t="s">
        <v>268</v>
      </c>
      <c r="M28" s="11">
        <v>-1</v>
      </c>
      <c r="N28" s="11" t="s">
        <v>1304</v>
      </c>
      <c r="O28" s="11" t="s">
        <v>279</v>
      </c>
      <c r="P28" s="73">
        <v>4</v>
      </c>
      <c r="Q28" s="11" t="s">
        <v>1497</v>
      </c>
      <c r="R28" t="s">
        <v>1358</v>
      </c>
      <c r="S28" s="11">
        <v>8</v>
      </c>
      <c r="T28" s="11">
        <v>7</v>
      </c>
      <c r="U28" s="11" t="s">
        <v>1327</v>
      </c>
      <c r="V28" s="11" t="s">
        <v>1368</v>
      </c>
      <c r="X28">
        <v>90</v>
      </c>
      <c r="Y28" s="11">
        <v>7</v>
      </c>
      <c r="Z28" s="22">
        <f t="shared" ref="Z28:Z56" si="5">Y28/(X28+Y28)</f>
        <v>7.2164948453608241E-2</v>
      </c>
      <c r="AA28" s="58">
        <v>0</v>
      </c>
      <c r="AB28" s="58">
        <v>7</v>
      </c>
      <c r="AC28" s="58">
        <v>0</v>
      </c>
      <c r="AD28" s="2" t="s">
        <v>1507</v>
      </c>
      <c r="AE28" t="s">
        <v>1715</v>
      </c>
      <c r="AF28">
        <v>0</v>
      </c>
      <c r="AG28">
        <v>1</v>
      </c>
      <c r="AH28">
        <v>0</v>
      </c>
      <c r="AI28" s="66" t="str">
        <f t="shared" si="1"/>
        <v>1</v>
      </c>
      <c r="AJ28" s="66" t="str">
        <f t="shared" si="2"/>
        <v>0</v>
      </c>
      <c r="AK28" s="11" t="str">
        <f t="shared" si="3"/>
        <v>1</v>
      </c>
      <c r="AL28" s="11">
        <v>1</v>
      </c>
      <c r="AM28" s="11">
        <v>0</v>
      </c>
      <c r="AN28" s="11">
        <v>1</v>
      </c>
    </row>
    <row r="29" spans="1:42" x14ac:dyDescent="0.25">
      <c r="A29" t="s">
        <v>174</v>
      </c>
      <c r="B29" t="s">
        <v>49</v>
      </c>
      <c r="C29">
        <v>2020</v>
      </c>
      <c r="D29" t="s">
        <v>1281</v>
      </c>
      <c r="E29">
        <v>0</v>
      </c>
      <c r="F29" t="s">
        <v>1341</v>
      </c>
      <c r="G29" t="s">
        <v>266</v>
      </c>
      <c r="H29">
        <v>1</v>
      </c>
      <c r="I29" s="11" t="s">
        <v>268</v>
      </c>
      <c r="J29" s="11">
        <v>10</v>
      </c>
      <c r="M29" s="11" t="s">
        <v>1308</v>
      </c>
      <c r="N29" s="11" t="s">
        <v>1300</v>
      </c>
      <c r="O29" s="11" t="s">
        <v>1704</v>
      </c>
      <c r="P29" s="73">
        <v>4</v>
      </c>
      <c r="Q29" s="11" t="s">
        <v>268</v>
      </c>
      <c r="R29" t="s">
        <v>1347</v>
      </c>
      <c r="S29" s="11">
        <v>8</v>
      </c>
      <c r="T29" s="11">
        <v>7.9</v>
      </c>
      <c r="U29" s="11" t="s">
        <v>1330</v>
      </c>
      <c r="V29" s="11" t="s">
        <v>1372</v>
      </c>
      <c r="X29">
        <v>37</v>
      </c>
      <c r="Y29" s="11">
        <v>1</v>
      </c>
      <c r="Z29" s="22">
        <f t="shared" si="5"/>
        <v>2.6315789473684209E-2</v>
      </c>
      <c r="AA29" s="58">
        <v>0</v>
      </c>
      <c r="AB29" s="58">
        <v>1</v>
      </c>
      <c r="AC29" s="58">
        <v>0</v>
      </c>
      <c r="AD29" t="s">
        <v>1304</v>
      </c>
      <c r="AE29" t="s">
        <v>1733</v>
      </c>
      <c r="AF29">
        <v>0</v>
      </c>
      <c r="AG29">
        <v>1</v>
      </c>
      <c r="AH29">
        <v>0</v>
      </c>
      <c r="AI29" s="66" t="str">
        <f t="shared" si="1"/>
        <v>1</v>
      </c>
      <c r="AJ29" s="66" t="str">
        <f t="shared" si="2"/>
        <v>0</v>
      </c>
      <c r="AK29" s="11" t="str">
        <f t="shared" si="3"/>
        <v>1</v>
      </c>
      <c r="AL29" s="11">
        <v>1</v>
      </c>
      <c r="AM29" s="11">
        <v>0</v>
      </c>
      <c r="AN29" s="11">
        <v>1</v>
      </c>
    </row>
    <row r="30" spans="1:42" x14ac:dyDescent="0.25">
      <c r="A30" s="40" t="s">
        <v>176</v>
      </c>
      <c r="B30" s="40" t="s">
        <v>51</v>
      </c>
      <c r="C30" s="40">
        <v>2020</v>
      </c>
      <c r="D30" s="40" t="s">
        <v>1281</v>
      </c>
      <c r="E30" s="40">
        <v>0</v>
      </c>
      <c r="F30" s="40"/>
      <c r="G30" s="40" t="s">
        <v>266</v>
      </c>
      <c r="H30" s="40">
        <v>1</v>
      </c>
      <c r="I30" s="41" t="s">
        <v>268</v>
      </c>
      <c r="J30" s="41">
        <v>25</v>
      </c>
      <c r="K30" s="40" t="s">
        <v>1461</v>
      </c>
      <c r="L30" s="40" t="s">
        <v>1658</v>
      </c>
      <c r="M30" s="41" t="s">
        <v>1308</v>
      </c>
      <c r="N30" s="41" t="s">
        <v>1308</v>
      </c>
      <c r="O30" s="41" t="s">
        <v>1378</v>
      </c>
      <c r="P30" s="79">
        <v>5</v>
      </c>
      <c r="Q30" s="41" t="s">
        <v>1497</v>
      </c>
      <c r="R30" s="40" t="s">
        <v>1282</v>
      </c>
      <c r="S30" s="41" t="s">
        <v>1304</v>
      </c>
      <c r="T30" s="41" t="s">
        <v>1681</v>
      </c>
      <c r="U30" s="41" t="s">
        <v>1701</v>
      </c>
      <c r="V30" s="41"/>
      <c r="W30" s="41" t="s">
        <v>1380</v>
      </c>
      <c r="X30" s="40">
        <v>95</v>
      </c>
      <c r="Y30" s="41">
        <v>0</v>
      </c>
      <c r="Z30" s="42">
        <f t="shared" si="5"/>
        <v>0</v>
      </c>
      <c r="AA30" s="59">
        <v>0</v>
      </c>
      <c r="AB30" s="59">
        <v>0</v>
      </c>
      <c r="AC30" s="59">
        <v>0</v>
      </c>
      <c r="AD30" s="43" t="s">
        <v>268</v>
      </c>
      <c r="AE30" s="40"/>
      <c r="AF30" s="40">
        <v>0</v>
      </c>
      <c r="AG30" s="40">
        <v>0</v>
      </c>
      <c r="AH30" s="40">
        <v>0</v>
      </c>
      <c r="AI30" s="67" t="str">
        <f t="shared" si="1"/>
        <v>0</v>
      </c>
      <c r="AJ30" s="67" t="str">
        <f t="shared" si="2"/>
        <v>0</v>
      </c>
      <c r="AK30" s="41" t="str">
        <f t="shared" si="3"/>
        <v>0</v>
      </c>
      <c r="AL30" s="41">
        <v>0</v>
      </c>
      <c r="AM30" s="41">
        <v>0</v>
      </c>
      <c r="AN30" s="41">
        <v>0</v>
      </c>
      <c r="AO30" s="40" t="s">
        <v>1700</v>
      </c>
      <c r="AP30" s="40"/>
    </row>
    <row r="31" spans="1:42" x14ac:dyDescent="0.25">
      <c r="A31" s="40" t="s">
        <v>176</v>
      </c>
      <c r="B31" s="40" t="s">
        <v>51</v>
      </c>
      <c r="C31" s="40">
        <v>2020</v>
      </c>
      <c r="D31" s="40" t="s">
        <v>1281</v>
      </c>
      <c r="E31" s="40">
        <v>1</v>
      </c>
      <c r="F31" s="40"/>
      <c r="G31" s="40" t="s">
        <v>266</v>
      </c>
      <c r="H31" s="40">
        <v>1</v>
      </c>
      <c r="I31" s="41" t="s">
        <v>268</v>
      </c>
      <c r="J31" s="41">
        <v>25</v>
      </c>
      <c r="K31" s="40" t="s">
        <v>1461</v>
      </c>
      <c r="L31" s="40" t="s">
        <v>1658</v>
      </c>
      <c r="M31" s="41" t="s">
        <v>1308</v>
      </c>
      <c r="N31" s="41" t="s">
        <v>1308</v>
      </c>
      <c r="O31" s="41" t="s">
        <v>1378</v>
      </c>
      <c r="P31" s="79">
        <v>5</v>
      </c>
      <c r="Q31" s="41" t="s">
        <v>1497</v>
      </c>
      <c r="R31" s="40" t="s">
        <v>1282</v>
      </c>
      <c r="S31" s="41">
        <v>6</v>
      </c>
      <c r="T31" s="41">
        <v>4.5</v>
      </c>
      <c r="U31" s="41" t="s">
        <v>1330</v>
      </c>
      <c r="V31" s="41" t="s">
        <v>1381</v>
      </c>
      <c r="W31" s="41" t="s">
        <v>1379</v>
      </c>
      <c r="X31" s="40">
        <v>102</v>
      </c>
      <c r="Y31" s="41">
        <v>0</v>
      </c>
      <c r="Z31" s="42">
        <f t="shared" si="5"/>
        <v>0</v>
      </c>
      <c r="AA31" s="59">
        <v>0</v>
      </c>
      <c r="AB31" s="59">
        <v>0</v>
      </c>
      <c r="AC31" s="59">
        <v>0</v>
      </c>
      <c r="AD31" s="43" t="s">
        <v>268</v>
      </c>
      <c r="AE31" s="40"/>
      <c r="AF31" s="40">
        <v>0</v>
      </c>
      <c r="AG31" s="40">
        <v>0</v>
      </c>
      <c r="AH31" s="40">
        <v>0</v>
      </c>
      <c r="AI31" s="67" t="str">
        <f t="shared" si="1"/>
        <v>0</v>
      </c>
      <c r="AJ31" s="67" t="str">
        <f t="shared" si="2"/>
        <v>0</v>
      </c>
      <c r="AK31" s="41" t="str">
        <f t="shared" si="3"/>
        <v>0</v>
      </c>
      <c r="AL31" s="41">
        <v>0</v>
      </c>
      <c r="AM31" s="41">
        <v>0</v>
      </c>
      <c r="AN31" s="41">
        <v>0</v>
      </c>
      <c r="AO31" s="40"/>
      <c r="AP31" s="40"/>
    </row>
    <row r="32" spans="1:42" x14ac:dyDescent="0.25">
      <c r="A32" s="36" t="s">
        <v>177</v>
      </c>
      <c r="B32" s="36" t="s">
        <v>52</v>
      </c>
      <c r="C32" s="36">
        <v>2020</v>
      </c>
      <c r="D32" s="36" t="s">
        <v>1281</v>
      </c>
      <c r="E32" s="36">
        <v>0</v>
      </c>
      <c r="F32" s="36" t="s">
        <v>1365</v>
      </c>
      <c r="G32" s="36" t="s">
        <v>266</v>
      </c>
      <c r="H32" s="36">
        <v>1</v>
      </c>
      <c r="I32" s="37" t="s">
        <v>268</v>
      </c>
      <c r="J32" s="37" t="s">
        <v>1333</v>
      </c>
      <c r="K32" s="36" t="s">
        <v>1461</v>
      </c>
      <c r="L32" s="36" t="s">
        <v>1608</v>
      </c>
      <c r="M32" s="37" t="s">
        <v>1308</v>
      </c>
      <c r="N32" s="37" t="s">
        <v>1308</v>
      </c>
      <c r="O32" s="37" t="s">
        <v>1382</v>
      </c>
      <c r="P32" s="80">
        <v>4</v>
      </c>
      <c r="Q32" s="37" t="s">
        <v>1497</v>
      </c>
      <c r="R32" s="36" t="s">
        <v>1371</v>
      </c>
      <c r="S32" s="37">
        <v>8</v>
      </c>
      <c r="T32" s="37">
        <v>8</v>
      </c>
      <c r="U32" s="37" t="s">
        <v>1330</v>
      </c>
      <c r="V32" s="37" t="s">
        <v>1385</v>
      </c>
      <c r="W32" s="37" t="s">
        <v>1386</v>
      </c>
      <c r="X32" s="36">
        <v>67</v>
      </c>
      <c r="Y32" s="37">
        <v>11</v>
      </c>
      <c r="Z32" s="38">
        <f t="shared" si="5"/>
        <v>0.14102564102564102</v>
      </c>
      <c r="AA32" s="60">
        <v>0</v>
      </c>
      <c r="AB32" s="60">
        <v>11</v>
      </c>
      <c r="AC32" s="60">
        <v>0</v>
      </c>
      <c r="AD32" s="39" t="s">
        <v>1507</v>
      </c>
      <c r="AE32" s="36" t="s">
        <v>1712</v>
      </c>
      <c r="AF32" s="36">
        <v>0</v>
      </c>
      <c r="AG32" s="36">
        <v>1</v>
      </c>
      <c r="AH32" s="36">
        <v>0</v>
      </c>
      <c r="AI32" s="68" t="str">
        <f t="shared" si="1"/>
        <v>1</v>
      </c>
      <c r="AJ32" s="68" t="str">
        <f t="shared" si="2"/>
        <v>0</v>
      </c>
      <c r="AK32" s="37" t="str">
        <f t="shared" si="3"/>
        <v>1</v>
      </c>
      <c r="AL32" s="37">
        <v>1</v>
      </c>
      <c r="AM32" s="37">
        <v>0</v>
      </c>
      <c r="AN32" s="37">
        <v>1</v>
      </c>
      <c r="AO32" s="36"/>
      <c r="AP32" s="36" t="s">
        <v>1367</v>
      </c>
    </row>
    <row r="33" spans="1:42" x14ac:dyDescent="0.25">
      <c r="A33" s="36" t="s">
        <v>177</v>
      </c>
      <c r="B33" s="36" t="s">
        <v>52</v>
      </c>
      <c r="C33" s="36">
        <v>2020</v>
      </c>
      <c r="D33" s="36" t="s">
        <v>1281</v>
      </c>
      <c r="E33" s="36">
        <v>0</v>
      </c>
      <c r="F33" s="36" t="s">
        <v>1365</v>
      </c>
      <c r="G33" s="36" t="s">
        <v>266</v>
      </c>
      <c r="H33" s="36">
        <v>1</v>
      </c>
      <c r="I33" s="37" t="s">
        <v>268</v>
      </c>
      <c r="J33" s="37" t="s">
        <v>1333</v>
      </c>
      <c r="K33" s="36" t="s">
        <v>1461</v>
      </c>
      <c r="L33" s="36" t="s">
        <v>1608</v>
      </c>
      <c r="M33" s="37" t="s">
        <v>1308</v>
      </c>
      <c r="N33" s="37" t="s">
        <v>1308</v>
      </c>
      <c r="O33" s="37" t="s">
        <v>1382</v>
      </c>
      <c r="P33" s="80">
        <v>4</v>
      </c>
      <c r="Q33" s="37" t="s">
        <v>1497</v>
      </c>
      <c r="R33" s="36" t="s">
        <v>1371</v>
      </c>
      <c r="S33" s="37">
        <v>8</v>
      </c>
      <c r="T33" s="37">
        <v>8</v>
      </c>
      <c r="U33" s="37" t="s">
        <v>1330</v>
      </c>
      <c r="V33" s="37" t="s">
        <v>1385</v>
      </c>
      <c r="W33" s="37" t="s">
        <v>1387</v>
      </c>
      <c r="X33" s="36">
        <v>63</v>
      </c>
      <c r="Y33" s="37">
        <v>6</v>
      </c>
      <c r="Z33" s="38">
        <f t="shared" si="5"/>
        <v>8.6956521739130432E-2</v>
      </c>
      <c r="AA33" s="60">
        <v>0</v>
      </c>
      <c r="AB33" s="60">
        <v>6</v>
      </c>
      <c r="AC33" s="60">
        <v>0</v>
      </c>
      <c r="AD33" s="39" t="s">
        <v>1507</v>
      </c>
      <c r="AE33" s="36" t="s">
        <v>1716</v>
      </c>
      <c r="AF33" s="36">
        <v>0</v>
      </c>
      <c r="AG33" s="36">
        <v>1</v>
      </c>
      <c r="AH33" s="36">
        <v>0</v>
      </c>
      <c r="AI33" s="68" t="str">
        <f t="shared" si="1"/>
        <v>1</v>
      </c>
      <c r="AJ33" s="68" t="str">
        <f t="shared" si="2"/>
        <v>0</v>
      </c>
      <c r="AK33" s="37" t="str">
        <f t="shared" si="3"/>
        <v>1</v>
      </c>
      <c r="AL33" s="37">
        <v>1</v>
      </c>
      <c r="AM33" s="37">
        <v>0</v>
      </c>
      <c r="AN33" s="37">
        <v>1</v>
      </c>
      <c r="AO33" s="36"/>
      <c r="AP33" s="36"/>
    </row>
    <row r="34" spans="1:42" x14ac:dyDescent="0.25">
      <c r="A34" t="s">
        <v>178</v>
      </c>
      <c r="B34" t="s">
        <v>53</v>
      </c>
      <c r="C34">
        <v>2020</v>
      </c>
      <c r="D34" t="s">
        <v>1281</v>
      </c>
      <c r="E34">
        <v>0</v>
      </c>
      <c r="F34" t="s">
        <v>1365</v>
      </c>
      <c r="G34" t="s">
        <v>266</v>
      </c>
      <c r="H34">
        <v>1</v>
      </c>
      <c r="I34" s="11" t="s">
        <v>1304</v>
      </c>
      <c r="J34" s="11" t="s">
        <v>1304</v>
      </c>
      <c r="K34" t="s">
        <v>1563</v>
      </c>
      <c r="M34" s="11" t="s">
        <v>1308</v>
      </c>
      <c r="N34" s="11" t="s">
        <v>1308</v>
      </c>
      <c r="O34" s="11" t="s">
        <v>279</v>
      </c>
      <c r="P34" s="73">
        <v>4</v>
      </c>
      <c r="Q34" s="11" t="s">
        <v>1501</v>
      </c>
      <c r="R34" t="s">
        <v>1323</v>
      </c>
      <c r="S34" s="11">
        <v>8</v>
      </c>
      <c r="T34" s="11">
        <v>7.5</v>
      </c>
      <c r="U34" s="11" t="s">
        <v>1330</v>
      </c>
      <c r="V34" s="11" t="s">
        <v>1304</v>
      </c>
      <c r="X34">
        <v>118</v>
      </c>
      <c r="Y34" s="11">
        <v>5</v>
      </c>
      <c r="Z34" s="22">
        <f t="shared" si="5"/>
        <v>4.065040650406504E-2</v>
      </c>
      <c r="AA34" s="58">
        <v>0</v>
      </c>
      <c r="AB34" s="58">
        <v>0</v>
      </c>
      <c r="AC34" s="58">
        <v>5</v>
      </c>
      <c r="AD34" s="2" t="s">
        <v>1304</v>
      </c>
      <c r="AE34" t="s">
        <v>1390</v>
      </c>
      <c r="AF34">
        <v>0</v>
      </c>
      <c r="AG34">
        <v>0</v>
      </c>
      <c r="AH34">
        <v>1</v>
      </c>
      <c r="AI34" s="66" t="str">
        <f t="shared" ref="AI34:AI65" si="6">IF(SUM(AF34:AG34)&gt;0,"1","0")</f>
        <v>0</v>
      </c>
      <c r="AJ34" s="66" t="str">
        <f t="shared" ref="AJ34:AJ65" si="7">IF(SUM(AH34,AF34)&gt;0,"1","0")</f>
        <v>1</v>
      </c>
      <c r="AK34" s="11" t="str">
        <f t="shared" ref="AK34:AK65" si="8">IF(SUM(AF34:AH34)&gt;0,"1","0")</f>
        <v>1</v>
      </c>
      <c r="AL34" s="11">
        <v>0</v>
      </c>
      <c r="AM34" s="11">
        <v>1</v>
      </c>
      <c r="AN34" s="11">
        <v>1</v>
      </c>
    </row>
    <row r="35" spans="1:42" x14ac:dyDescent="0.25">
      <c r="A35" t="s">
        <v>179</v>
      </c>
      <c r="B35" t="s">
        <v>54</v>
      </c>
      <c r="C35">
        <v>2020</v>
      </c>
      <c r="D35" t="s">
        <v>1281</v>
      </c>
      <c r="E35">
        <v>0</v>
      </c>
      <c r="F35" t="s">
        <v>1365</v>
      </c>
      <c r="G35" t="s">
        <v>266</v>
      </c>
      <c r="H35">
        <v>0</v>
      </c>
      <c r="I35" s="11" t="s">
        <v>268</v>
      </c>
      <c r="J35" s="11" t="s">
        <v>268</v>
      </c>
      <c r="K35" t="s">
        <v>1461</v>
      </c>
      <c r="M35" s="11">
        <v>-2</v>
      </c>
      <c r="N35" s="11" t="s">
        <v>277</v>
      </c>
      <c r="O35" s="11" t="s">
        <v>1391</v>
      </c>
      <c r="P35" s="73">
        <v>7</v>
      </c>
      <c r="Q35" s="11" t="s">
        <v>1497</v>
      </c>
      <c r="R35" t="s">
        <v>1395</v>
      </c>
      <c r="S35" s="11">
        <v>8</v>
      </c>
      <c r="T35" s="11">
        <v>8</v>
      </c>
      <c r="U35" s="11" t="s">
        <v>1327</v>
      </c>
      <c r="V35" s="11" t="s">
        <v>1393</v>
      </c>
      <c r="X35">
        <v>75</v>
      </c>
      <c r="Y35" s="11">
        <v>1</v>
      </c>
      <c r="Z35" s="22">
        <f t="shared" si="5"/>
        <v>1.3157894736842105E-2</v>
      </c>
      <c r="AA35" s="58">
        <v>0</v>
      </c>
      <c r="AB35" s="58">
        <v>0</v>
      </c>
      <c r="AC35" s="58">
        <v>1</v>
      </c>
      <c r="AD35" s="2" t="s">
        <v>1304</v>
      </c>
      <c r="AE35" t="s">
        <v>1394</v>
      </c>
      <c r="AF35">
        <v>0</v>
      </c>
      <c r="AG35">
        <v>0</v>
      </c>
      <c r="AH35">
        <v>1</v>
      </c>
      <c r="AI35" s="66" t="str">
        <f t="shared" si="6"/>
        <v>0</v>
      </c>
      <c r="AJ35" s="66" t="str">
        <f t="shared" si="7"/>
        <v>1</v>
      </c>
      <c r="AK35" s="11" t="str">
        <f t="shared" si="8"/>
        <v>1</v>
      </c>
      <c r="AL35" s="11">
        <v>0</v>
      </c>
      <c r="AM35" s="11">
        <v>1</v>
      </c>
      <c r="AN35" s="11">
        <v>1</v>
      </c>
      <c r="AP35" t="s">
        <v>1367</v>
      </c>
    </row>
    <row r="36" spans="1:42" x14ac:dyDescent="0.25">
      <c r="A36" t="s">
        <v>180</v>
      </c>
      <c r="B36" t="s">
        <v>55</v>
      </c>
      <c r="C36">
        <v>2019</v>
      </c>
      <c r="D36" t="s">
        <v>1281</v>
      </c>
      <c r="E36">
        <v>0</v>
      </c>
      <c r="F36" t="s">
        <v>1365</v>
      </c>
      <c r="G36" t="s">
        <v>266</v>
      </c>
      <c r="H36">
        <v>0</v>
      </c>
      <c r="I36" s="11" t="s">
        <v>268</v>
      </c>
      <c r="J36" s="11" t="s">
        <v>268</v>
      </c>
      <c r="K36" t="s">
        <v>1461</v>
      </c>
      <c r="M36" s="11">
        <v>-2</v>
      </c>
      <c r="N36" s="11" t="s">
        <v>277</v>
      </c>
      <c r="O36" s="11" t="s">
        <v>1391</v>
      </c>
      <c r="P36" s="73">
        <v>7</v>
      </c>
      <c r="Q36" s="11" t="s">
        <v>1497</v>
      </c>
      <c r="R36" t="s">
        <v>1395</v>
      </c>
      <c r="S36" s="11">
        <v>8</v>
      </c>
      <c r="T36" s="11">
        <v>8</v>
      </c>
      <c r="U36" s="11" t="s">
        <v>1327</v>
      </c>
      <c r="V36" s="11" t="s">
        <v>1393</v>
      </c>
      <c r="X36">
        <v>50</v>
      </c>
      <c r="Y36" s="11">
        <v>8</v>
      </c>
      <c r="Z36" s="22">
        <f t="shared" si="5"/>
        <v>0.13793103448275862</v>
      </c>
      <c r="AA36" s="58">
        <v>0</v>
      </c>
      <c r="AB36" s="58">
        <v>8</v>
      </c>
      <c r="AC36" s="58">
        <v>0</v>
      </c>
      <c r="AD36" s="2" t="s">
        <v>1404</v>
      </c>
      <c r="AE36" t="s">
        <v>1783</v>
      </c>
      <c r="AF36">
        <v>0</v>
      </c>
      <c r="AG36">
        <v>1</v>
      </c>
      <c r="AH36">
        <v>0</v>
      </c>
      <c r="AI36" s="66" t="str">
        <f t="shared" si="6"/>
        <v>1</v>
      </c>
      <c r="AJ36" s="66" t="str">
        <f t="shared" si="7"/>
        <v>0</v>
      </c>
      <c r="AK36" s="11" t="str">
        <f t="shared" si="8"/>
        <v>1</v>
      </c>
      <c r="AL36" s="11">
        <v>1</v>
      </c>
      <c r="AM36" s="11">
        <v>0</v>
      </c>
      <c r="AN36" s="11">
        <v>1</v>
      </c>
    </row>
    <row r="37" spans="1:42" x14ac:dyDescent="0.25">
      <c r="A37" t="s">
        <v>182</v>
      </c>
      <c r="B37" t="s">
        <v>57</v>
      </c>
      <c r="C37">
        <v>2020</v>
      </c>
      <c r="D37" t="s">
        <v>1281</v>
      </c>
      <c r="E37">
        <v>0</v>
      </c>
      <c r="G37" t="s">
        <v>266</v>
      </c>
      <c r="H37">
        <v>1</v>
      </c>
      <c r="I37" s="11" t="s">
        <v>1304</v>
      </c>
      <c r="J37" s="11" t="s">
        <v>1304</v>
      </c>
      <c r="K37" t="s">
        <v>1563</v>
      </c>
      <c r="L37" t="s">
        <v>1592</v>
      </c>
      <c r="M37" s="11" t="s">
        <v>1308</v>
      </c>
      <c r="N37" s="11" t="s">
        <v>1308</v>
      </c>
      <c r="O37" s="11" t="s">
        <v>1402</v>
      </c>
      <c r="P37" s="73">
        <v>15</v>
      </c>
      <c r="Q37" s="11" t="s">
        <v>1501</v>
      </c>
      <c r="R37" t="s">
        <v>1316</v>
      </c>
      <c r="S37" s="11">
        <v>15</v>
      </c>
      <c r="T37" s="11">
        <v>5</v>
      </c>
      <c r="U37" s="11" t="s">
        <v>1400</v>
      </c>
      <c r="W37" s="11" t="s">
        <v>1401</v>
      </c>
      <c r="X37">
        <v>44</v>
      </c>
      <c r="Y37" s="11">
        <v>0</v>
      </c>
      <c r="Z37" s="22">
        <f t="shared" si="5"/>
        <v>0</v>
      </c>
      <c r="AA37" s="58">
        <v>0</v>
      </c>
      <c r="AB37" s="58">
        <v>0</v>
      </c>
      <c r="AC37" s="58">
        <v>0</v>
      </c>
      <c r="AD37" s="2" t="s">
        <v>268</v>
      </c>
      <c r="AF37">
        <v>0</v>
      </c>
      <c r="AG37">
        <v>0</v>
      </c>
      <c r="AH37">
        <v>0</v>
      </c>
      <c r="AI37" s="66" t="str">
        <f t="shared" si="6"/>
        <v>0</v>
      </c>
      <c r="AJ37" s="66" t="str">
        <f t="shared" si="7"/>
        <v>0</v>
      </c>
      <c r="AK37" s="11" t="str">
        <f t="shared" si="8"/>
        <v>0</v>
      </c>
      <c r="AL37" s="11">
        <v>0</v>
      </c>
      <c r="AM37" s="11">
        <v>0</v>
      </c>
      <c r="AN37" s="11">
        <v>0</v>
      </c>
    </row>
    <row r="38" spans="1:42" x14ac:dyDescent="0.25">
      <c r="A38" t="s">
        <v>183</v>
      </c>
      <c r="B38" t="s">
        <v>58</v>
      </c>
      <c r="C38">
        <v>2020</v>
      </c>
      <c r="D38" t="s">
        <v>1281</v>
      </c>
      <c r="E38">
        <v>0</v>
      </c>
      <c r="G38" t="s">
        <v>266</v>
      </c>
      <c r="H38">
        <v>0</v>
      </c>
      <c r="I38" s="11" t="s">
        <v>268</v>
      </c>
      <c r="J38" s="11" t="s">
        <v>268</v>
      </c>
      <c r="K38" t="s">
        <v>1646</v>
      </c>
      <c r="L38" t="s">
        <v>1653</v>
      </c>
      <c r="M38" s="11" t="s">
        <v>1308</v>
      </c>
      <c r="N38" s="11" t="s">
        <v>1308</v>
      </c>
      <c r="O38" s="11" t="s">
        <v>1705</v>
      </c>
      <c r="P38" s="73">
        <v>4</v>
      </c>
      <c r="Q38" s="11" t="s">
        <v>268</v>
      </c>
      <c r="R38" t="s">
        <v>1307</v>
      </c>
      <c r="S38" s="11">
        <v>3</v>
      </c>
      <c r="T38" s="11">
        <v>3</v>
      </c>
      <c r="U38" s="11" t="s">
        <v>1330</v>
      </c>
      <c r="V38" s="11" t="s">
        <v>1406</v>
      </c>
      <c r="W38" s="11" t="s">
        <v>1405</v>
      </c>
      <c r="X38">
        <v>85</v>
      </c>
      <c r="Y38" s="11">
        <v>15</v>
      </c>
      <c r="Z38" s="22">
        <f t="shared" si="5"/>
        <v>0.15</v>
      </c>
      <c r="AA38" s="58">
        <v>0</v>
      </c>
      <c r="AB38" s="58">
        <v>15</v>
      </c>
      <c r="AC38" s="58">
        <v>0</v>
      </c>
      <c r="AD38" s="2" t="s">
        <v>1408</v>
      </c>
      <c r="AF38">
        <v>0</v>
      </c>
      <c r="AG38">
        <v>1</v>
      </c>
      <c r="AH38">
        <v>0</v>
      </c>
      <c r="AI38" s="66" t="str">
        <f t="shared" si="6"/>
        <v>1</v>
      </c>
      <c r="AJ38" s="66" t="str">
        <f t="shared" si="7"/>
        <v>0</v>
      </c>
      <c r="AK38" s="11" t="str">
        <f t="shared" si="8"/>
        <v>1</v>
      </c>
      <c r="AL38" s="11">
        <v>1</v>
      </c>
      <c r="AM38" s="11">
        <v>0</v>
      </c>
      <c r="AN38" s="11">
        <v>1</v>
      </c>
      <c r="AO38" t="s">
        <v>1291</v>
      </c>
    </row>
    <row r="39" spans="1:42" x14ac:dyDescent="0.25">
      <c r="A39" t="s">
        <v>184</v>
      </c>
      <c r="B39" t="s">
        <v>59</v>
      </c>
      <c r="C39">
        <v>2020</v>
      </c>
      <c r="D39" t="s">
        <v>1281</v>
      </c>
      <c r="E39">
        <v>0</v>
      </c>
      <c r="F39" t="s">
        <v>1409</v>
      </c>
      <c r="G39" t="s">
        <v>266</v>
      </c>
      <c r="H39">
        <v>0</v>
      </c>
      <c r="I39" s="11" t="s">
        <v>268</v>
      </c>
      <c r="J39" s="11" t="s">
        <v>268</v>
      </c>
      <c r="K39" t="s">
        <v>1461</v>
      </c>
      <c r="M39" s="11">
        <v>-2</v>
      </c>
      <c r="N39" s="11" t="s">
        <v>277</v>
      </c>
      <c r="O39" s="11">
        <v>30</v>
      </c>
      <c r="P39" s="73">
        <v>30</v>
      </c>
      <c r="Q39" s="11" t="s">
        <v>1412</v>
      </c>
      <c r="R39" t="s">
        <v>1444</v>
      </c>
      <c r="S39" s="11">
        <v>3</v>
      </c>
      <c r="T39" s="11">
        <v>20</v>
      </c>
      <c r="U39" s="11" t="s">
        <v>1330</v>
      </c>
      <c r="V39" s="11">
        <v>7</v>
      </c>
      <c r="X39">
        <v>12</v>
      </c>
      <c r="Y39" s="11">
        <v>1</v>
      </c>
      <c r="Z39" s="22">
        <f t="shared" si="5"/>
        <v>7.6923076923076927E-2</v>
      </c>
      <c r="AA39" s="58">
        <v>0</v>
      </c>
      <c r="AB39" s="58">
        <v>1</v>
      </c>
      <c r="AC39" s="58">
        <v>0</v>
      </c>
      <c r="AD39" s="2" t="s">
        <v>1411</v>
      </c>
      <c r="AE39" t="s">
        <v>1410</v>
      </c>
      <c r="AF39">
        <v>0</v>
      </c>
      <c r="AG39">
        <v>1</v>
      </c>
      <c r="AH39">
        <v>0</v>
      </c>
      <c r="AI39" s="66" t="str">
        <f t="shared" si="6"/>
        <v>1</v>
      </c>
      <c r="AJ39" s="66" t="str">
        <f t="shared" si="7"/>
        <v>0</v>
      </c>
      <c r="AK39" s="11" t="str">
        <f t="shared" si="8"/>
        <v>1</v>
      </c>
      <c r="AL39" s="11">
        <v>1</v>
      </c>
      <c r="AM39" s="11">
        <v>0</v>
      </c>
      <c r="AN39" s="11">
        <v>1</v>
      </c>
      <c r="AO39" t="s">
        <v>1291</v>
      </c>
    </row>
    <row r="40" spans="1:42" x14ac:dyDescent="0.25">
      <c r="A40" s="32" t="s">
        <v>185</v>
      </c>
      <c r="B40" s="32" t="s">
        <v>60</v>
      </c>
      <c r="C40" s="32">
        <v>2020</v>
      </c>
      <c r="D40" s="32" t="s">
        <v>1281</v>
      </c>
      <c r="E40" s="32">
        <v>0</v>
      </c>
      <c r="F40" s="32"/>
      <c r="G40" s="32" t="s">
        <v>266</v>
      </c>
      <c r="H40" s="32">
        <v>0</v>
      </c>
      <c r="I40" s="33" t="s">
        <v>268</v>
      </c>
      <c r="J40" s="33" t="s">
        <v>268</v>
      </c>
      <c r="K40" s="32" t="s">
        <v>1646</v>
      </c>
      <c r="L40" s="32" t="s">
        <v>1653</v>
      </c>
      <c r="M40" s="33" t="s">
        <v>1308</v>
      </c>
      <c r="N40" s="33" t="s">
        <v>1308</v>
      </c>
      <c r="O40" s="33" t="s">
        <v>1705</v>
      </c>
      <c r="P40" s="81">
        <v>4</v>
      </c>
      <c r="Q40" s="33" t="s">
        <v>268</v>
      </c>
      <c r="R40" s="32" t="s">
        <v>1307</v>
      </c>
      <c r="S40" s="33">
        <v>6</v>
      </c>
      <c r="T40" s="33">
        <v>6</v>
      </c>
      <c r="U40" s="33" t="s">
        <v>1330</v>
      </c>
      <c r="V40" s="33" t="s">
        <v>1415</v>
      </c>
      <c r="W40" s="33" t="s">
        <v>1315</v>
      </c>
      <c r="X40" s="32">
        <v>25</v>
      </c>
      <c r="Y40" s="33">
        <v>2</v>
      </c>
      <c r="Z40" s="34">
        <f t="shared" si="5"/>
        <v>7.407407407407407E-2</v>
      </c>
      <c r="AA40" s="61">
        <v>2</v>
      </c>
      <c r="AB40" s="61">
        <v>0</v>
      </c>
      <c r="AC40" s="61">
        <v>0</v>
      </c>
      <c r="AD40" s="35" t="s">
        <v>1304</v>
      </c>
      <c r="AE40" s="32" t="s">
        <v>1675</v>
      </c>
      <c r="AF40" s="32">
        <v>0</v>
      </c>
      <c r="AG40" s="32">
        <v>0</v>
      </c>
      <c r="AH40" s="32">
        <v>1</v>
      </c>
      <c r="AI40" s="69" t="str">
        <f t="shared" si="6"/>
        <v>0</v>
      </c>
      <c r="AJ40" s="69" t="str">
        <f t="shared" si="7"/>
        <v>1</v>
      </c>
      <c r="AK40" s="33" t="str">
        <f t="shared" si="8"/>
        <v>1</v>
      </c>
      <c r="AL40" s="33">
        <v>0</v>
      </c>
      <c r="AM40" s="33">
        <v>1</v>
      </c>
      <c r="AN40" s="33">
        <v>1</v>
      </c>
      <c r="AO40" s="32"/>
      <c r="AP40" s="32"/>
    </row>
    <row r="41" spans="1:42" x14ac:dyDescent="0.25">
      <c r="A41" s="32"/>
      <c r="B41" s="32" t="s">
        <v>60</v>
      </c>
      <c r="C41" s="32">
        <v>2020</v>
      </c>
      <c r="D41" s="32" t="s">
        <v>1281</v>
      </c>
      <c r="E41" s="32">
        <v>0</v>
      </c>
      <c r="F41" s="32"/>
      <c r="G41" s="32" t="s">
        <v>266</v>
      </c>
      <c r="H41" s="32">
        <v>0</v>
      </c>
      <c r="I41" s="33" t="s">
        <v>268</v>
      </c>
      <c r="J41" s="33" t="s">
        <v>268</v>
      </c>
      <c r="K41" s="32" t="s">
        <v>1646</v>
      </c>
      <c r="L41" s="32" t="s">
        <v>1653</v>
      </c>
      <c r="M41" s="33" t="s">
        <v>1308</v>
      </c>
      <c r="N41" s="33" t="s">
        <v>1308</v>
      </c>
      <c r="O41" s="33" t="s">
        <v>1705</v>
      </c>
      <c r="P41" s="81">
        <v>4</v>
      </c>
      <c r="Q41" s="33" t="s">
        <v>268</v>
      </c>
      <c r="R41" s="32" t="s">
        <v>1307</v>
      </c>
      <c r="S41" s="33">
        <v>6</v>
      </c>
      <c r="T41" s="33">
        <v>6</v>
      </c>
      <c r="U41" s="33" t="s">
        <v>1330</v>
      </c>
      <c r="V41" s="33" t="s">
        <v>1415</v>
      </c>
      <c r="W41" s="33" t="s">
        <v>1397</v>
      </c>
      <c r="X41" s="32">
        <v>25</v>
      </c>
      <c r="Y41" s="33">
        <v>0</v>
      </c>
      <c r="Z41" s="34">
        <f t="shared" si="5"/>
        <v>0</v>
      </c>
      <c r="AA41" s="61">
        <v>0</v>
      </c>
      <c r="AB41" s="61">
        <v>0</v>
      </c>
      <c r="AC41" s="61">
        <v>0</v>
      </c>
      <c r="AD41" s="35" t="s">
        <v>268</v>
      </c>
      <c r="AE41" s="32"/>
      <c r="AF41" s="32">
        <v>0</v>
      </c>
      <c r="AG41" s="32">
        <v>0</v>
      </c>
      <c r="AH41" s="32">
        <v>0</v>
      </c>
      <c r="AI41" s="69" t="str">
        <f t="shared" si="6"/>
        <v>0</v>
      </c>
      <c r="AJ41" s="69" t="str">
        <f t="shared" si="7"/>
        <v>0</v>
      </c>
      <c r="AK41" s="33" t="str">
        <f t="shared" si="8"/>
        <v>0</v>
      </c>
      <c r="AL41" s="33">
        <v>0</v>
      </c>
      <c r="AM41" s="33">
        <v>0</v>
      </c>
      <c r="AN41" s="33">
        <v>0</v>
      </c>
      <c r="AO41" s="32"/>
      <c r="AP41" s="32"/>
    </row>
    <row r="42" spans="1:42" x14ac:dyDescent="0.25">
      <c r="A42" s="32"/>
      <c r="B42" s="32" t="s">
        <v>60</v>
      </c>
      <c r="C42" s="32">
        <v>2020</v>
      </c>
      <c r="D42" s="32" t="s">
        <v>1281</v>
      </c>
      <c r="E42" s="32">
        <v>0</v>
      </c>
      <c r="F42" s="32"/>
      <c r="G42" s="32" t="s">
        <v>266</v>
      </c>
      <c r="H42" s="32">
        <v>0</v>
      </c>
      <c r="I42" s="33" t="s">
        <v>268</v>
      </c>
      <c r="J42" s="33" t="s">
        <v>268</v>
      </c>
      <c r="K42" s="32" t="s">
        <v>1646</v>
      </c>
      <c r="L42" s="32" t="s">
        <v>1653</v>
      </c>
      <c r="M42" s="33" t="s">
        <v>1308</v>
      </c>
      <c r="N42" s="33" t="s">
        <v>1308</v>
      </c>
      <c r="O42" s="33" t="s">
        <v>1705</v>
      </c>
      <c r="P42" s="81">
        <v>4</v>
      </c>
      <c r="Q42" s="33" t="s">
        <v>268</v>
      </c>
      <c r="R42" s="32" t="s">
        <v>1307</v>
      </c>
      <c r="S42" s="33">
        <v>6</v>
      </c>
      <c r="T42" s="33">
        <v>6</v>
      </c>
      <c r="U42" s="33" t="s">
        <v>1330</v>
      </c>
      <c r="V42" s="33" t="s">
        <v>1415</v>
      </c>
      <c r="W42" s="33" t="s">
        <v>1414</v>
      </c>
      <c r="X42" s="32">
        <v>78</v>
      </c>
      <c r="Y42" s="33">
        <v>3</v>
      </c>
      <c r="Z42" s="34">
        <f t="shared" si="5"/>
        <v>3.7037037037037035E-2</v>
      </c>
      <c r="AA42" s="61">
        <v>0</v>
      </c>
      <c r="AB42" s="61">
        <v>3</v>
      </c>
      <c r="AC42" s="61">
        <v>0</v>
      </c>
      <c r="AD42" s="35" t="s">
        <v>1304</v>
      </c>
      <c r="AE42" s="32" t="s">
        <v>1410</v>
      </c>
      <c r="AF42" s="32">
        <v>0</v>
      </c>
      <c r="AG42" s="32">
        <v>1</v>
      </c>
      <c r="AH42" s="32">
        <v>0</v>
      </c>
      <c r="AI42" s="69" t="str">
        <f t="shared" si="6"/>
        <v>1</v>
      </c>
      <c r="AJ42" s="69" t="str">
        <f t="shared" si="7"/>
        <v>0</v>
      </c>
      <c r="AK42" s="33" t="str">
        <f t="shared" si="8"/>
        <v>1</v>
      </c>
      <c r="AL42" s="33">
        <v>1</v>
      </c>
      <c r="AM42" s="33">
        <v>0</v>
      </c>
      <c r="AN42" s="33">
        <v>1</v>
      </c>
      <c r="AO42" s="32"/>
      <c r="AP42" s="32"/>
    </row>
    <row r="43" spans="1:42" x14ac:dyDescent="0.25">
      <c r="A43" t="s">
        <v>186</v>
      </c>
      <c r="B43" t="s">
        <v>61</v>
      </c>
      <c r="C43">
        <v>2020</v>
      </c>
      <c r="D43" t="s">
        <v>1281</v>
      </c>
      <c r="E43">
        <v>1</v>
      </c>
      <c r="G43" t="s">
        <v>266</v>
      </c>
      <c r="H43">
        <v>1</v>
      </c>
      <c r="I43" s="11">
        <v>0.01</v>
      </c>
      <c r="J43" s="11">
        <v>1</v>
      </c>
      <c r="M43" s="11">
        <v>2</v>
      </c>
      <c r="N43" s="11" t="s">
        <v>1304</v>
      </c>
      <c r="O43" s="11" t="s">
        <v>281</v>
      </c>
      <c r="P43" s="73">
        <v>7</v>
      </c>
      <c r="Q43" s="11" t="s">
        <v>268</v>
      </c>
      <c r="R43" t="s">
        <v>268</v>
      </c>
      <c r="S43" s="11">
        <v>4</v>
      </c>
      <c r="T43" s="11">
        <v>4</v>
      </c>
      <c r="U43" s="11" t="s">
        <v>1330</v>
      </c>
      <c r="V43" s="11" t="s">
        <v>1418</v>
      </c>
      <c r="W43" s="11" t="s">
        <v>1417</v>
      </c>
      <c r="X43">
        <v>17</v>
      </c>
      <c r="Y43" s="11">
        <v>3</v>
      </c>
      <c r="Z43" s="22">
        <f t="shared" si="5"/>
        <v>0.15</v>
      </c>
      <c r="AA43" s="58">
        <v>1</v>
      </c>
      <c r="AB43" s="58">
        <v>2</v>
      </c>
      <c r="AC43" s="58">
        <v>0</v>
      </c>
      <c r="AD43" s="2" t="s">
        <v>1304</v>
      </c>
      <c r="AE43" t="s">
        <v>1784</v>
      </c>
      <c r="AF43">
        <v>1</v>
      </c>
      <c r="AG43">
        <v>1</v>
      </c>
      <c r="AH43">
        <v>0</v>
      </c>
      <c r="AI43" s="66" t="str">
        <f t="shared" si="6"/>
        <v>1</v>
      </c>
      <c r="AJ43" s="66" t="str">
        <f t="shared" si="7"/>
        <v>1</v>
      </c>
      <c r="AK43" s="11" t="str">
        <f t="shared" si="8"/>
        <v>1</v>
      </c>
      <c r="AL43" s="11">
        <v>1</v>
      </c>
      <c r="AM43" s="11">
        <v>1</v>
      </c>
      <c r="AN43" s="11">
        <v>1</v>
      </c>
    </row>
    <row r="44" spans="1:42" x14ac:dyDescent="0.25">
      <c r="A44" t="s">
        <v>187</v>
      </c>
      <c r="B44" t="s">
        <v>62</v>
      </c>
      <c r="C44">
        <v>2019</v>
      </c>
      <c r="D44" t="s">
        <v>1281</v>
      </c>
      <c r="E44">
        <v>0</v>
      </c>
      <c r="G44" t="s">
        <v>266</v>
      </c>
      <c r="H44">
        <v>1</v>
      </c>
      <c r="I44" s="11" t="s">
        <v>1304</v>
      </c>
      <c r="J44" s="11" t="s">
        <v>1304</v>
      </c>
      <c r="K44" t="s">
        <v>1647</v>
      </c>
      <c r="L44" t="s">
        <v>1655</v>
      </c>
      <c r="M44" s="11" t="s">
        <v>1308</v>
      </c>
      <c r="N44" s="11" t="s">
        <v>1308</v>
      </c>
      <c r="O44" s="11" t="s">
        <v>1378</v>
      </c>
      <c r="P44" s="73">
        <v>5</v>
      </c>
      <c r="Q44" s="11" t="s">
        <v>1508</v>
      </c>
      <c r="R44" t="s">
        <v>1307</v>
      </c>
      <c r="S44" s="11">
        <v>1.5</v>
      </c>
      <c r="T44" s="11">
        <v>1.2</v>
      </c>
      <c r="U44" s="11" t="s">
        <v>1327</v>
      </c>
      <c r="V44" s="11">
        <v>0.5</v>
      </c>
      <c r="X44">
        <v>46</v>
      </c>
      <c r="Y44" s="11">
        <v>3</v>
      </c>
      <c r="Z44" s="22">
        <f t="shared" si="5"/>
        <v>6.1224489795918366E-2</v>
      </c>
      <c r="AA44" s="58">
        <v>0</v>
      </c>
      <c r="AB44" s="58">
        <v>3</v>
      </c>
      <c r="AC44" s="58">
        <v>0</v>
      </c>
      <c r="AD44" s="2" t="s">
        <v>1304</v>
      </c>
      <c r="AE44" t="s">
        <v>1717</v>
      </c>
      <c r="AF44">
        <v>0</v>
      </c>
      <c r="AG44">
        <v>1</v>
      </c>
      <c r="AH44">
        <v>0</v>
      </c>
      <c r="AI44" s="66" t="str">
        <f t="shared" si="6"/>
        <v>1</v>
      </c>
      <c r="AJ44" s="66" t="str">
        <f t="shared" si="7"/>
        <v>0</v>
      </c>
      <c r="AK44" s="11" t="str">
        <f t="shared" si="8"/>
        <v>1</v>
      </c>
      <c r="AL44" s="11">
        <v>1</v>
      </c>
      <c r="AM44" s="11">
        <v>0</v>
      </c>
      <c r="AN44" s="11">
        <v>1</v>
      </c>
    </row>
    <row r="45" spans="1:42" x14ac:dyDescent="0.25">
      <c r="A45" t="s">
        <v>188</v>
      </c>
      <c r="B45" t="s">
        <v>63</v>
      </c>
      <c r="C45">
        <v>2020</v>
      </c>
      <c r="D45" t="s">
        <v>1281</v>
      </c>
      <c r="E45">
        <v>0</v>
      </c>
      <c r="F45" t="s">
        <v>1365</v>
      </c>
      <c r="G45" t="s">
        <v>266</v>
      </c>
      <c r="H45">
        <v>0</v>
      </c>
      <c r="I45" s="11" t="s">
        <v>268</v>
      </c>
      <c r="J45" s="11" t="s">
        <v>268</v>
      </c>
      <c r="M45" s="11" t="s">
        <v>1308</v>
      </c>
      <c r="N45" s="11" t="s">
        <v>1308</v>
      </c>
      <c r="O45" s="11" t="s">
        <v>1378</v>
      </c>
      <c r="P45" s="73">
        <v>5</v>
      </c>
      <c r="Q45" s="11" t="s">
        <v>268</v>
      </c>
      <c r="R45" t="s">
        <v>1422</v>
      </c>
      <c r="S45" s="11">
        <v>2</v>
      </c>
      <c r="T45" s="11">
        <v>5.75</v>
      </c>
      <c r="U45" s="11" t="s">
        <v>1327</v>
      </c>
      <c r="V45" s="11" t="s">
        <v>1266</v>
      </c>
      <c r="X45">
        <v>65</v>
      </c>
      <c r="Y45" s="11">
        <v>21</v>
      </c>
      <c r="Z45" s="22">
        <f t="shared" si="5"/>
        <v>0.2441860465116279</v>
      </c>
      <c r="AA45" s="58" t="s">
        <v>1304</v>
      </c>
      <c r="AB45" s="58">
        <v>21</v>
      </c>
      <c r="AC45" s="58">
        <v>0</v>
      </c>
      <c r="AD45" s="2" t="s">
        <v>1734</v>
      </c>
      <c r="AE45" t="s">
        <v>1735</v>
      </c>
      <c r="AF45">
        <v>1</v>
      </c>
      <c r="AG45">
        <v>1</v>
      </c>
      <c r="AH45">
        <v>0</v>
      </c>
      <c r="AI45" s="66" t="str">
        <f t="shared" si="6"/>
        <v>1</v>
      </c>
      <c r="AJ45" s="66" t="str">
        <f t="shared" si="7"/>
        <v>1</v>
      </c>
      <c r="AK45" s="11" t="str">
        <f t="shared" si="8"/>
        <v>1</v>
      </c>
      <c r="AL45" s="11">
        <v>1</v>
      </c>
      <c r="AM45" s="11">
        <v>1</v>
      </c>
      <c r="AN45" s="11">
        <v>1</v>
      </c>
    </row>
    <row r="46" spans="1:42" x14ac:dyDescent="0.25">
      <c r="A46" t="s">
        <v>189</v>
      </c>
      <c r="B46" t="s">
        <v>64</v>
      </c>
      <c r="C46">
        <v>2020</v>
      </c>
      <c r="D46" t="s">
        <v>1281</v>
      </c>
      <c r="E46">
        <v>0</v>
      </c>
      <c r="G46" t="s">
        <v>266</v>
      </c>
      <c r="H46">
        <v>1</v>
      </c>
      <c r="I46" s="11" t="s">
        <v>1304</v>
      </c>
      <c r="J46" s="11" t="s">
        <v>1304</v>
      </c>
      <c r="K46" t="s">
        <v>1656</v>
      </c>
      <c r="L46" t="s">
        <v>1428</v>
      </c>
      <c r="M46" s="11" t="s">
        <v>1304</v>
      </c>
      <c r="N46" s="11" t="s">
        <v>1304</v>
      </c>
      <c r="O46" s="11" t="s">
        <v>1304</v>
      </c>
      <c r="Q46" s="11" t="s">
        <v>1510</v>
      </c>
      <c r="R46" t="s">
        <v>268</v>
      </c>
      <c r="S46" s="11">
        <v>6</v>
      </c>
      <c r="T46" s="11">
        <v>6</v>
      </c>
      <c r="U46" s="11" t="s">
        <v>1327</v>
      </c>
      <c r="V46" s="11">
        <v>12</v>
      </c>
      <c r="X46">
        <v>43</v>
      </c>
      <c r="Y46" s="11">
        <v>0</v>
      </c>
      <c r="Z46" s="22">
        <f t="shared" si="5"/>
        <v>0</v>
      </c>
      <c r="AA46" s="58">
        <v>0</v>
      </c>
      <c r="AB46" s="58">
        <v>0</v>
      </c>
      <c r="AC46" s="58">
        <v>0</v>
      </c>
      <c r="AD46" s="2" t="s">
        <v>268</v>
      </c>
      <c r="AF46">
        <v>0</v>
      </c>
      <c r="AG46">
        <v>0</v>
      </c>
      <c r="AH46">
        <v>0</v>
      </c>
      <c r="AI46" s="66" t="str">
        <f t="shared" si="6"/>
        <v>0</v>
      </c>
      <c r="AJ46" s="66" t="str">
        <f t="shared" si="7"/>
        <v>0</v>
      </c>
      <c r="AK46" s="11" t="str">
        <f t="shared" si="8"/>
        <v>0</v>
      </c>
      <c r="AL46" s="11">
        <v>0</v>
      </c>
      <c r="AM46" s="11">
        <v>0</v>
      </c>
      <c r="AN46" s="11">
        <v>0</v>
      </c>
    </row>
    <row r="47" spans="1:42" x14ac:dyDescent="0.25">
      <c r="A47" t="s">
        <v>191</v>
      </c>
      <c r="B47" t="s">
        <v>66</v>
      </c>
      <c r="C47">
        <v>2019</v>
      </c>
      <c r="D47" t="s">
        <v>1281</v>
      </c>
      <c r="E47">
        <v>0</v>
      </c>
      <c r="G47" t="s">
        <v>266</v>
      </c>
      <c r="H47">
        <v>0</v>
      </c>
      <c r="I47" s="11">
        <v>0</v>
      </c>
      <c r="J47" s="11">
        <v>0</v>
      </c>
      <c r="M47" s="11" t="s">
        <v>1308</v>
      </c>
      <c r="N47" s="11" t="s">
        <v>1308</v>
      </c>
      <c r="O47" s="11" t="s">
        <v>1427</v>
      </c>
      <c r="P47" s="73">
        <v>8.5</v>
      </c>
      <c r="Q47" s="11" t="s">
        <v>268</v>
      </c>
      <c r="R47" t="s">
        <v>1426</v>
      </c>
      <c r="S47" s="11">
        <v>8</v>
      </c>
      <c r="T47" s="11">
        <v>8</v>
      </c>
      <c r="U47" s="11" t="s">
        <v>1330</v>
      </c>
      <c r="V47" s="11" t="s">
        <v>1430</v>
      </c>
      <c r="X47">
        <v>75</v>
      </c>
      <c r="Y47" s="11">
        <v>3</v>
      </c>
      <c r="Z47" s="22">
        <f t="shared" si="5"/>
        <v>3.8461538461538464E-2</v>
      </c>
      <c r="AA47" s="58">
        <v>0</v>
      </c>
      <c r="AB47" s="58">
        <v>0</v>
      </c>
      <c r="AC47" s="58">
        <v>3</v>
      </c>
      <c r="AD47" s="2" t="s">
        <v>1304</v>
      </c>
      <c r="AE47" t="s">
        <v>1429</v>
      </c>
      <c r="AF47">
        <v>0</v>
      </c>
      <c r="AG47">
        <v>0</v>
      </c>
      <c r="AH47">
        <v>1</v>
      </c>
      <c r="AI47" s="66" t="str">
        <f t="shared" si="6"/>
        <v>0</v>
      </c>
      <c r="AJ47" s="66" t="str">
        <f t="shared" si="7"/>
        <v>1</v>
      </c>
      <c r="AK47" s="11" t="str">
        <f t="shared" si="8"/>
        <v>1</v>
      </c>
      <c r="AL47" s="11">
        <v>0</v>
      </c>
      <c r="AM47" s="11">
        <v>1</v>
      </c>
      <c r="AN47" s="11">
        <v>1</v>
      </c>
    </row>
    <row r="48" spans="1:42" x14ac:dyDescent="0.25">
      <c r="A48" t="s">
        <v>192</v>
      </c>
      <c r="B48" t="s">
        <v>67</v>
      </c>
      <c r="C48">
        <v>2020</v>
      </c>
      <c r="D48" t="s">
        <v>1281</v>
      </c>
      <c r="E48">
        <v>0</v>
      </c>
      <c r="G48" t="s">
        <v>266</v>
      </c>
      <c r="H48">
        <v>0</v>
      </c>
      <c r="I48" s="11" t="s">
        <v>268</v>
      </c>
      <c r="J48" s="11" t="s">
        <v>268</v>
      </c>
      <c r="K48" t="s">
        <v>1461</v>
      </c>
      <c r="M48" s="11">
        <v>-2</v>
      </c>
      <c r="N48" s="11" t="s">
        <v>277</v>
      </c>
      <c r="O48" s="11" t="s">
        <v>283</v>
      </c>
      <c r="P48" s="73">
        <v>8</v>
      </c>
      <c r="Q48" s="11" t="s">
        <v>1497</v>
      </c>
      <c r="R48" t="s">
        <v>1307</v>
      </c>
      <c r="S48" s="11">
        <v>8</v>
      </c>
      <c r="T48" s="11">
        <v>7</v>
      </c>
      <c r="U48" s="11" t="s">
        <v>1330</v>
      </c>
      <c r="V48" s="11" t="s">
        <v>1431</v>
      </c>
      <c r="X48">
        <v>102</v>
      </c>
      <c r="Y48" s="11">
        <v>0</v>
      </c>
      <c r="Z48" s="22">
        <f t="shared" si="5"/>
        <v>0</v>
      </c>
      <c r="AA48" s="58">
        <v>0</v>
      </c>
      <c r="AB48" s="58">
        <v>0</v>
      </c>
      <c r="AC48" s="58">
        <v>0</v>
      </c>
      <c r="AD48" s="2" t="s">
        <v>268</v>
      </c>
      <c r="AF48">
        <v>0</v>
      </c>
      <c r="AG48">
        <v>0</v>
      </c>
      <c r="AH48">
        <v>0</v>
      </c>
      <c r="AI48" s="66" t="str">
        <f t="shared" si="6"/>
        <v>0</v>
      </c>
      <c r="AJ48" s="66" t="str">
        <f t="shared" si="7"/>
        <v>0</v>
      </c>
      <c r="AK48" s="11" t="str">
        <f t="shared" si="8"/>
        <v>0</v>
      </c>
      <c r="AL48" s="11">
        <v>0</v>
      </c>
      <c r="AM48" s="11">
        <v>0</v>
      </c>
      <c r="AN48" s="11">
        <v>0</v>
      </c>
    </row>
    <row r="49" spans="1:42" x14ac:dyDescent="0.25">
      <c r="A49" t="s">
        <v>194</v>
      </c>
      <c r="B49" t="s">
        <v>69</v>
      </c>
      <c r="C49">
        <v>2019</v>
      </c>
      <c r="D49" t="s">
        <v>1281</v>
      </c>
      <c r="E49">
        <v>0</v>
      </c>
      <c r="G49" t="s">
        <v>266</v>
      </c>
      <c r="H49">
        <v>0</v>
      </c>
      <c r="I49" s="11" t="s">
        <v>268</v>
      </c>
      <c r="J49" s="11" t="s">
        <v>268</v>
      </c>
      <c r="K49" t="s">
        <v>1461</v>
      </c>
      <c r="M49" s="11">
        <v>-2</v>
      </c>
      <c r="N49" s="11" t="s">
        <v>277</v>
      </c>
      <c r="O49" s="11" t="s">
        <v>283</v>
      </c>
      <c r="P49" s="73">
        <v>8</v>
      </c>
      <c r="Q49" s="11" t="s">
        <v>1497</v>
      </c>
      <c r="R49" t="s">
        <v>1307</v>
      </c>
      <c r="S49" s="11">
        <v>8</v>
      </c>
      <c r="T49" s="11">
        <v>8</v>
      </c>
      <c r="U49" s="11" t="s">
        <v>1433</v>
      </c>
      <c r="V49" s="11" t="s">
        <v>1431</v>
      </c>
      <c r="X49">
        <v>60</v>
      </c>
      <c r="Y49" s="11">
        <v>1</v>
      </c>
      <c r="Z49" s="22">
        <f t="shared" si="5"/>
        <v>1.6393442622950821E-2</v>
      </c>
      <c r="AA49" s="58">
        <v>0</v>
      </c>
      <c r="AB49" s="58">
        <v>1</v>
      </c>
      <c r="AC49" s="58">
        <v>0</v>
      </c>
      <c r="AD49" s="2" t="s">
        <v>1512</v>
      </c>
      <c r="AE49" t="s">
        <v>1439</v>
      </c>
      <c r="AF49">
        <v>0</v>
      </c>
      <c r="AG49">
        <v>1</v>
      </c>
      <c r="AH49">
        <v>0</v>
      </c>
      <c r="AI49" s="66" t="str">
        <f t="shared" si="6"/>
        <v>1</v>
      </c>
      <c r="AJ49" s="66" t="str">
        <f t="shared" si="7"/>
        <v>0</v>
      </c>
      <c r="AK49" s="11" t="str">
        <f t="shared" si="8"/>
        <v>1</v>
      </c>
      <c r="AL49" s="11">
        <v>1</v>
      </c>
      <c r="AM49" s="11">
        <v>0</v>
      </c>
      <c r="AN49" s="11">
        <v>1</v>
      </c>
    </row>
    <row r="50" spans="1:42" x14ac:dyDescent="0.25">
      <c r="A50" t="s">
        <v>195</v>
      </c>
      <c r="B50" t="s">
        <v>70</v>
      </c>
      <c r="C50">
        <v>2020</v>
      </c>
      <c r="D50" t="s">
        <v>1281</v>
      </c>
      <c r="E50">
        <v>0</v>
      </c>
      <c r="G50" t="s">
        <v>266</v>
      </c>
      <c r="H50">
        <v>0</v>
      </c>
      <c r="I50" s="11" t="s">
        <v>268</v>
      </c>
      <c r="J50" s="11" t="s">
        <v>268</v>
      </c>
      <c r="K50" t="s">
        <v>1461</v>
      </c>
      <c r="M50" s="11">
        <v>-2</v>
      </c>
      <c r="N50" s="11" t="s">
        <v>277</v>
      </c>
      <c r="O50" s="11" t="s">
        <v>283</v>
      </c>
      <c r="P50" s="73">
        <v>8</v>
      </c>
      <c r="Q50" s="11" t="s">
        <v>1497</v>
      </c>
      <c r="R50" t="s">
        <v>1307</v>
      </c>
      <c r="S50" s="11">
        <v>8</v>
      </c>
      <c r="T50" s="11">
        <v>8</v>
      </c>
      <c r="U50" s="11" t="s">
        <v>1433</v>
      </c>
      <c r="V50" s="11" t="s">
        <v>1431</v>
      </c>
      <c r="X50">
        <v>102</v>
      </c>
      <c r="Y50" s="11">
        <v>0</v>
      </c>
      <c r="Z50" s="22">
        <f t="shared" si="5"/>
        <v>0</v>
      </c>
      <c r="AA50" s="58">
        <v>0</v>
      </c>
      <c r="AB50" s="58">
        <v>0</v>
      </c>
      <c r="AC50" s="58">
        <v>0</v>
      </c>
      <c r="AD50" s="2" t="s">
        <v>268</v>
      </c>
      <c r="AF50">
        <v>0</v>
      </c>
      <c r="AG50">
        <v>0</v>
      </c>
      <c r="AH50">
        <v>0</v>
      </c>
      <c r="AI50" s="66" t="str">
        <f t="shared" si="6"/>
        <v>0</v>
      </c>
      <c r="AJ50" s="66" t="str">
        <f t="shared" si="7"/>
        <v>0</v>
      </c>
      <c r="AK50" s="11" t="str">
        <f t="shared" si="8"/>
        <v>0</v>
      </c>
      <c r="AL50" s="11">
        <v>0</v>
      </c>
      <c r="AM50" s="11">
        <v>0</v>
      </c>
      <c r="AN50" s="11">
        <v>0</v>
      </c>
    </row>
    <row r="51" spans="1:42" x14ac:dyDescent="0.25">
      <c r="A51" t="s">
        <v>196</v>
      </c>
      <c r="B51" t="s">
        <v>71</v>
      </c>
      <c r="C51">
        <v>2020</v>
      </c>
      <c r="D51" t="s">
        <v>1281</v>
      </c>
      <c r="E51">
        <v>0</v>
      </c>
      <c r="G51" t="s">
        <v>266</v>
      </c>
      <c r="H51">
        <v>1</v>
      </c>
      <c r="I51" s="11">
        <v>0.05</v>
      </c>
      <c r="J51" s="11" t="s">
        <v>268</v>
      </c>
      <c r="K51" t="s">
        <v>1461</v>
      </c>
      <c r="M51" s="11" t="s">
        <v>1308</v>
      </c>
      <c r="N51" s="11" t="s">
        <v>1308</v>
      </c>
      <c r="O51" s="11" t="s">
        <v>1441</v>
      </c>
      <c r="P51" s="73">
        <v>6.5</v>
      </c>
      <c r="Q51" s="11" t="s">
        <v>1501</v>
      </c>
      <c r="R51" t="s">
        <v>1426</v>
      </c>
      <c r="S51" s="11">
        <v>6</v>
      </c>
      <c r="T51" s="11">
        <v>5.9</v>
      </c>
      <c r="U51" s="11" t="s">
        <v>1330</v>
      </c>
      <c r="V51" s="11">
        <v>15</v>
      </c>
      <c r="X51">
        <v>51</v>
      </c>
      <c r="Y51" s="11">
        <v>2</v>
      </c>
      <c r="Z51" s="22">
        <f t="shared" si="5"/>
        <v>3.7735849056603772E-2</v>
      </c>
      <c r="AA51" s="58">
        <v>0</v>
      </c>
      <c r="AB51" s="58">
        <v>0</v>
      </c>
      <c r="AC51" s="58">
        <v>2</v>
      </c>
      <c r="AD51" s="2" t="s">
        <v>1304</v>
      </c>
      <c r="AE51" t="s">
        <v>1440</v>
      </c>
      <c r="AF51">
        <v>0</v>
      </c>
      <c r="AG51">
        <v>0</v>
      </c>
      <c r="AH51">
        <v>1</v>
      </c>
      <c r="AI51" s="66" t="str">
        <f t="shared" si="6"/>
        <v>0</v>
      </c>
      <c r="AJ51" s="66" t="str">
        <f t="shared" si="7"/>
        <v>1</v>
      </c>
      <c r="AK51" s="11" t="str">
        <f t="shared" si="8"/>
        <v>1</v>
      </c>
      <c r="AL51" s="11">
        <v>0</v>
      </c>
      <c r="AM51" s="11">
        <v>1</v>
      </c>
      <c r="AN51" s="11">
        <v>1</v>
      </c>
    </row>
    <row r="52" spans="1:42" x14ac:dyDescent="0.25">
      <c r="A52" t="s">
        <v>197</v>
      </c>
      <c r="B52" t="s">
        <v>72</v>
      </c>
      <c r="C52">
        <v>2019</v>
      </c>
      <c r="D52" t="s">
        <v>1281</v>
      </c>
      <c r="E52">
        <v>1</v>
      </c>
      <c r="G52" t="s">
        <v>266</v>
      </c>
      <c r="H52">
        <v>0</v>
      </c>
      <c r="I52" s="11" t="s">
        <v>268</v>
      </c>
      <c r="J52" s="11" t="s">
        <v>268</v>
      </c>
      <c r="K52" t="s">
        <v>1641</v>
      </c>
      <c r="L52" t="s">
        <v>1445</v>
      </c>
      <c r="M52" s="11">
        <v>-1</v>
      </c>
      <c r="N52" s="11" t="s">
        <v>1300</v>
      </c>
      <c r="O52" s="11" t="s">
        <v>1378</v>
      </c>
      <c r="P52" s="73">
        <v>5</v>
      </c>
      <c r="Q52" s="11" t="s">
        <v>268</v>
      </c>
      <c r="R52" t="s">
        <v>1444</v>
      </c>
      <c r="S52" s="11">
        <v>4</v>
      </c>
      <c r="T52" s="11" t="s">
        <v>1308</v>
      </c>
      <c r="U52" s="11" t="s">
        <v>1330</v>
      </c>
      <c r="V52" s="11" t="s">
        <v>1443</v>
      </c>
      <c r="W52" s="11" t="s">
        <v>1442</v>
      </c>
      <c r="X52">
        <v>37</v>
      </c>
      <c r="Y52" s="11">
        <v>6</v>
      </c>
      <c r="Z52" s="22">
        <f t="shared" si="5"/>
        <v>0.13953488372093023</v>
      </c>
      <c r="AA52" s="58">
        <v>0</v>
      </c>
      <c r="AB52" s="58">
        <v>0</v>
      </c>
      <c r="AC52" s="58">
        <v>6</v>
      </c>
      <c r="AD52" t="s">
        <v>1304</v>
      </c>
      <c r="AE52" t="s">
        <v>1683</v>
      </c>
      <c r="AF52">
        <v>0</v>
      </c>
      <c r="AG52">
        <v>1</v>
      </c>
      <c r="AH52">
        <v>1</v>
      </c>
      <c r="AI52" s="66" t="str">
        <f t="shared" si="6"/>
        <v>1</v>
      </c>
      <c r="AJ52" s="66" t="str">
        <f t="shared" si="7"/>
        <v>1</v>
      </c>
      <c r="AK52" s="11" t="str">
        <f t="shared" si="8"/>
        <v>1</v>
      </c>
      <c r="AL52" s="11">
        <v>1</v>
      </c>
      <c r="AM52" s="11">
        <v>1</v>
      </c>
      <c r="AN52" s="11">
        <v>1</v>
      </c>
    </row>
    <row r="53" spans="1:42" x14ac:dyDescent="0.25">
      <c r="A53" t="s">
        <v>199</v>
      </c>
      <c r="B53" t="s">
        <v>74</v>
      </c>
      <c r="C53">
        <v>2019</v>
      </c>
      <c r="D53" t="s">
        <v>1281</v>
      </c>
      <c r="E53">
        <v>1</v>
      </c>
      <c r="G53" t="s">
        <v>266</v>
      </c>
      <c r="H53">
        <v>0</v>
      </c>
      <c r="I53" s="11" t="s">
        <v>268</v>
      </c>
      <c r="J53" s="11" t="s">
        <v>268</v>
      </c>
      <c r="K53" t="s">
        <v>1461</v>
      </c>
      <c r="M53" s="11" t="s">
        <v>1308</v>
      </c>
      <c r="N53" s="11" t="s">
        <v>1308</v>
      </c>
      <c r="O53" s="11" t="s">
        <v>1449</v>
      </c>
      <c r="P53" s="73">
        <v>7</v>
      </c>
      <c r="Q53" s="11" t="s">
        <v>1498</v>
      </c>
      <c r="R53" t="s">
        <v>1450</v>
      </c>
      <c r="S53" s="11">
        <v>2.5</v>
      </c>
      <c r="T53" s="11">
        <v>0.5</v>
      </c>
      <c r="U53" s="11" t="s">
        <v>1327</v>
      </c>
      <c r="V53" s="11" t="s">
        <v>1447</v>
      </c>
      <c r="X53">
        <v>36</v>
      </c>
      <c r="Y53" s="11">
        <v>13</v>
      </c>
      <c r="Z53" s="22">
        <f t="shared" si="5"/>
        <v>0.26530612244897961</v>
      </c>
      <c r="AA53" s="58">
        <v>0</v>
      </c>
      <c r="AB53" s="58">
        <v>13</v>
      </c>
      <c r="AC53" s="58">
        <v>0</v>
      </c>
      <c r="AD53" s="2" t="s">
        <v>1513</v>
      </c>
      <c r="AE53" t="s">
        <v>1718</v>
      </c>
      <c r="AF53">
        <v>0</v>
      </c>
      <c r="AG53">
        <v>1</v>
      </c>
      <c r="AH53">
        <v>0</v>
      </c>
      <c r="AI53" s="66" t="str">
        <f t="shared" si="6"/>
        <v>1</v>
      </c>
      <c r="AJ53" s="66" t="str">
        <f t="shared" si="7"/>
        <v>0</v>
      </c>
      <c r="AK53" s="11" t="str">
        <f t="shared" si="8"/>
        <v>1</v>
      </c>
      <c r="AL53" s="11">
        <v>1</v>
      </c>
      <c r="AM53" s="11">
        <v>0</v>
      </c>
      <c r="AN53" s="11">
        <v>1</v>
      </c>
    </row>
    <row r="54" spans="1:42" x14ac:dyDescent="0.25">
      <c r="A54" t="s">
        <v>200</v>
      </c>
      <c r="B54" t="s">
        <v>75</v>
      </c>
      <c r="C54">
        <v>2019</v>
      </c>
      <c r="D54" t="s">
        <v>1281</v>
      </c>
      <c r="E54">
        <v>0</v>
      </c>
      <c r="F54" t="s">
        <v>1467</v>
      </c>
      <c r="G54" t="s">
        <v>266</v>
      </c>
      <c r="H54">
        <v>0</v>
      </c>
      <c r="I54" s="11" t="s">
        <v>268</v>
      </c>
      <c r="J54" s="11" t="s">
        <v>268</v>
      </c>
      <c r="K54" t="s">
        <v>1640</v>
      </c>
      <c r="L54" t="s">
        <v>1702</v>
      </c>
      <c r="M54" s="11" t="s">
        <v>1308</v>
      </c>
      <c r="N54" s="11" t="s">
        <v>1308</v>
      </c>
      <c r="O54" s="11" t="s">
        <v>1451</v>
      </c>
      <c r="P54" s="73">
        <v>3.5</v>
      </c>
      <c r="Q54" s="11" t="s">
        <v>1498</v>
      </c>
      <c r="R54" t="s">
        <v>1450</v>
      </c>
      <c r="S54" s="11">
        <v>4</v>
      </c>
      <c r="T54" s="11">
        <v>3</v>
      </c>
      <c r="U54" s="11" t="s">
        <v>1327</v>
      </c>
      <c r="V54" s="11" t="s">
        <v>1455</v>
      </c>
      <c r="X54">
        <v>40</v>
      </c>
      <c r="Y54" s="11">
        <v>4</v>
      </c>
      <c r="Z54" s="22">
        <f t="shared" si="5"/>
        <v>9.0909090909090912E-2</v>
      </c>
      <c r="AA54" s="58">
        <v>0</v>
      </c>
      <c r="AB54" s="58">
        <v>4</v>
      </c>
      <c r="AC54" s="58">
        <v>0</v>
      </c>
      <c r="AD54" s="2" t="s">
        <v>1407</v>
      </c>
      <c r="AE54" t="s">
        <v>1453</v>
      </c>
      <c r="AF54">
        <v>0</v>
      </c>
      <c r="AG54">
        <v>1</v>
      </c>
      <c r="AH54">
        <v>0</v>
      </c>
      <c r="AI54" s="66" t="str">
        <f t="shared" si="6"/>
        <v>1</v>
      </c>
      <c r="AJ54" s="66" t="str">
        <f t="shared" si="7"/>
        <v>0</v>
      </c>
      <c r="AK54" s="11" t="str">
        <f t="shared" si="8"/>
        <v>1</v>
      </c>
      <c r="AL54" s="11">
        <v>1</v>
      </c>
      <c r="AM54" s="11">
        <v>0</v>
      </c>
      <c r="AN54" s="11">
        <v>1</v>
      </c>
    </row>
    <row r="55" spans="1:42" x14ac:dyDescent="0.25">
      <c r="A55" s="44" t="s">
        <v>201</v>
      </c>
      <c r="B55" s="44" t="s">
        <v>76</v>
      </c>
      <c r="C55" s="44">
        <v>2019</v>
      </c>
      <c r="D55" s="44" t="s">
        <v>1281</v>
      </c>
      <c r="E55" s="44">
        <v>0</v>
      </c>
      <c r="F55" s="44" t="s">
        <v>1467</v>
      </c>
      <c r="G55" s="44" t="s">
        <v>266</v>
      </c>
      <c r="H55" s="44">
        <v>0</v>
      </c>
      <c r="I55" s="45" t="s">
        <v>268</v>
      </c>
      <c r="J55" s="45" t="s">
        <v>268</v>
      </c>
      <c r="K55" s="44" t="s">
        <v>1640</v>
      </c>
      <c r="L55" s="44" t="s">
        <v>1702</v>
      </c>
      <c r="M55" s="45" t="s">
        <v>1308</v>
      </c>
      <c r="N55" s="45" t="s">
        <v>1308</v>
      </c>
      <c r="O55" s="45" t="s">
        <v>1451</v>
      </c>
      <c r="P55" s="82">
        <v>3.5</v>
      </c>
      <c r="Q55" s="45" t="s">
        <v>1498</v>
      </c>
      <c r="R55" s="44" t="s">
        <v>1450</v>
      </c>
      <c r="S55" s="45">
        <v>4</v>
      </c>
      <c r="T55" s="45">
        <v>3</v>
      </c>
      <c r="U55" s="45" t="s">
        <v>1327</v>
      </c>
      <c r="V55" s="45" t="s">
        <v>1455</v>
      </c>
      <c r="W55" s="45" t="s">
        <v>1315</v>
      </c>
      <c r="X55" s="44">
        <v>30</v>
      </c>
      <c r="Y55" s="45">
        <v>1</v>
      </c>
      <c r="Z55" s="46">
        <f t="shared" si="5"/>
        <v>3.2258064516129031E-2</v>
      </c>
      <c r="AA55" s="62">
        <v>0</v>
      </c>
      <c r="AB55" s="62">
        <v>1</v>
      </c>
      <c r="AC55" s="62">
        <v>0</v>
      </c>
      <c r="AD55" s="47" t="s">
        <v>1514</v>
      </c>
      <c r="AE55" s="44" t="s">
        <v>1719</v>
      </c>
      <c r="AF55" s="44">
        <v>0</v>
      </c>
      <c r="AG55" s="44">
        <v>1</v>
      </c>
      <c r="AH55" s="44">
        <v>0</v>
      </c>
      <c r="AI55" s="70" t="str">
        <f t="shared" si="6"/>
        <v>1</v>
      </c>
      <c r="AJ55" s="70" t="str">
        <f t="shared" si="7"/>
        <v>0</v>
      </c>
      <c r="AK55" s="45" t="str">
        <f t="shared" si="8"/>
        <v>1</v>
      </c>
      <c r="AL55" s="45">
        <v>1</v>
      </c>
      <c r="AM55" s="45">
        <v>0</v>
      </c>
      <c r="AN55" s="45">
        <v>1</v>
      </c>
      <c r="AO55" s="44"/>
      <c r="AP55" s="44"/>
    </row>
    <row r="56" spans="1:42" x14ac:dyDescent="0.25">
      <c r="A56" s="44" t="s">
        <v>201</v>
      </c>
      <c r="B56" s="44" t="s">
        <v>76</v>
      </c>
      <c r="C56" s="44">
        <v>2019</v>
      </c>
      <c r="D56" s="44" t="s">
        <v>1281</v>
      </c>
      <c r="E56" s="44">
        <v>0</v>
      </c>
      <c r="F56" s="44" t="s">
        <v>1467</v>
      </c>
      <c r="G56" s="44" t="s">
        <v>266</v>
      </c>
      <c r="H56" s="44">
        <v>0</v>
      </c>
      <c r="I56" s="45" t="s">
        <v>268</v>
      </c>
      <c r="J56" s="45" t="s">
        <v>268</v>
      </c>
      <c r="K56" s="44" t="s">
        <v>1640</v>
      </c>
      <c r="L56" s="44" t="s">
        <v>1702</v>
      </c>
      <c r="M56" s="45" t="s">
        <v>1308</v>
      </c>
      <c r="N56" s="45" t="s">
        <v>1308</v>
      </c>
      <c r="O56" s="45" t="s">
        <v>1451</v>
      </c>
      <c r="P56" s="82">
        <v>3.5</v>
      </c>
      <c r="Q56" s="45" t="s">
        <v>1498</v>
      </c>
      <c r="R56" s="44" t="s">
        <v>1450</v>
      </c>
      <c r="S56" s="45">
        <v>4</v>
      </c>
      <c r="T56" s="45">
        <v>3</v>
      </c>
      <c r="U56" s="45" t="s">
        <v>1327</v>
      </c>
      <c r="V56" s="45" t="s">
        <v>1455</v>
      </c>
      <c r="W56" s="45" t="s">
        <v>1397</v>
      </c>
      <c r="X56" s="44">
        <v>79</v>
      </c>
      <c r="Y56" s="45">
        <v>17</v>
      </c>
      <c r="Z56" s="46">
        <f t="shared" si="5"/>
        <v>0.17708333333333334</v>
      </c>
      <c r="AA56" s="62">
        <v>0</v>
      </c>
      <c r="AB56" s="62">
        <v>1</v>
      </c>
      <c r="AC56" s="62">
        <v>0</v>
      </c>
      <c r="AD56" s="47" t="s">
        <v>1514</v>
      </c>
      <c r="AE56" s="44" t="s">
        <v>1719</v>
      </c>
      <c r="AF56" s="44">
        <v>0</v>
      </c>
      <c r="AG56" s="44">
        <v>1</v>
      </c>
      <c r="AH56" s="44">
        <v>0</v>
      </c>
      <c r="AI56" s="70" t="str">
        <f t="shared" si="6"/>
        <v>1</v>
      </c>
      <c r="AJ56" s="70" t="str">
        <f t="shared" si="7"/>
        <v>0</v>
      </c>
      <c r="AK56" s="45" t="str">
        <f t="shared" si="8"/>
        <v>1</v>
      </c>
      <c r="AL56" s="45">
        <v>1</v>
      </c>
      <c r="AM56" s="45">
        <v>0</v>
      </c>
      <c r="AN56" s="45">
        <v>1</v>
      </c>
      <c r="AO56" s="44"/>
      <c r="AP56" s="44"/>
    </row>
    <row r="57" spans="1:42" x14ac:dyDescent="0.25">
      <c r="A57" t="s">
        <v>202</v>
      </c>
      <c r="B57" t="s">
        <v>77</v>
      </c>
      <c r="C57">
        <v>2020</v>
      </c>
      <c r="D57" t="s">
        <v>1281</v>
      </c>
      <c r="E57">
        <v>0</v>
      </c>
      <c r="F57" t="s">
        <v>1341</v>
      </c>
      <c r="G57" t="s">
        <v>266</v>
      </c>
      <c r="H57">
        <v>0</v>
      </c>
      <c r="I57" s="11" t="s">
        <v>268</v>
      </c>
      <c r="J57" s="11" t="s">
        <v>268</v>
      </c>
      <c r="K57" t="s">
        <v>1640</v>
      </c>
      <c r="L57" t="s">
        <v>1702</v>
      </c>
      <c r="M57" s="11" t="s">
        <v>1308</v>
      </c>
      <c r="N57" s="11" t="s">
        <v>1308</v>
      </c>
      <c r="O57" s="11" t="s">
        <v>1451</v>
      </c>
      <c r="P57" s="73">
        <v>3.5</v>
      </c>
      <c r="Q57" s="11" t="s">
        <v>1498</v>
      </c>
      <c r="R57" t="s">
        <v>1450</v>
      </c>
      <c r="S57" s="11">
        <v>4</v>
      </c>
      <c r="T57" s="11">
        <v>3</v>
      </c>
      <c r="U57" s="11" t="s">
        <v>1327</v>
      </c>
      <c r="V57" s="11" t="s">
        <v>1455</v>
      </c>
      <c r="X57">
        <v>136</v>
      </c>
      <c r="Y57" s="11" t="s">
        <v>1304</v>
      </c>
      <c r="Z57" s="22" t="s">
        <v>1304</v>
      </c>
      <c r="AA57" s="58">
        <v>0</v>
      </c>
      <c r="AB57" s="58" t="s">
        <v>1304</v>
      </c>
      <c r="AC57" s="58">
        <v>0</v>
      </c>
      <c r="AD57" s="2" t="s">
        <v>1514</v>
      </c>
      <c r="AE57" t="s">
        <v>1720</v>
      </c>
      <c r="AF57">
        <v>0</v>
      </c>
      <c r="AG57">
        <v>1</v>
      </c>
      <c r="AH57">
        <v>0</v>
      </c>
      <c r="AI57" s="66" t="str">
        <f t="shared" si="6"/>
        <v>1</v>
      </c>
      <c r="AJ57" s="66" t="str">
        <f t="shared" si="7"/>
        <v>0</v>
      </c>
      <c r="AK57" s="11" t="str">
        <f t="shared" si="8"/>
        <v>1</v>
      </c>
      <c r="AL57" s="11">
        <v>1</v>
      </c>
      <c r="AM57" s="11">
        <v>0</v>
      </c>
      <c r="AN57" s="11">
        <v>1</v>
      </c>
    </row>
    <row r="58" spans="1:42" x14ac:dyDescent="0.25">
      <c r="A58" s="48" t="s">
        <v>203</v>
      </c>
      <c r="B58" s="48" t="s">
        <v>78</v>
      </c>
      <c r="C58" s="48">
        <v>2019</v>
      </c>
      <c r="D58" s="48" t="s">
        <v>1281</v>
      </c>
      <c r="E58" s="48">
        <v>0</v>
      </c>
      <c r="F58" s="48" t="s">
        <v>1466</v>
      </c>
      <c r="G58" s="48" t="s">
        <v>266</v>
      </c>
      <c r="H58" s="48">
        <v>1</v>
      </c>
      <c r="I58" s="49" t="s">
        <v>1304</v>
      </c>
      <c r="J58" s="49">
        <v>1</v>
      </c>
      <c r="K58" s="48" t="s">
        <v>1686</v>
      </c>
      <c r="L58" s="48" t="s">
        <v>1465</v>
      </c>
      <c r="M58" s="49" t="s">
        <v>1308</v>
      </c>
      <c r="N58" s="49" t="s">
        <v>1308</v>
      </c>
      <c r="O58" s="49" t="s">
        <v>1378</v>
      </c>
      <c r="P58" s="83">
        <v>5</v>
      </c>
      <c r="Q58" s="49" t="s">
        <v>1501</v>
      </c>
      <c r="R58" s="48" t="s">
        <v>1347</v>
      </c>
      <c r="S58" s="49">
        <v>10</v>
      </c>
      <c r="T58" s="49">
        <v>7</v>
      </c>
      <c r="U58" s="49" t="s">
        <v>1330</v>
      </c>
      <c r="V58" s="49" t="s">
        <v>1576</v>
      </c>
      <c r="W58" s="49" t="s">
        <v>1684</v>
      </c>
      <c r="X58" s="48">
        <v>44</v>
      </c>
      <c r="Y58" s="49">
        <v>1</v>
      </c>
      <c r="Z58" s="50">
        <f>Y58/(X58+Y58)</f>
        <v>2.2222222222222223E-2</v>
      </c>
      <c r="AA58" s="63">
        <v>0</v>
      </c>
      <c r="AB58" s="63">
        <v>1</v>
      </c>
      <c r="AC58" s="63">
        <v>0</v>
      </c>
      <c r="AD58" s="51" t="s">
        <v>1515</v>
      </c>
      <c r="AE58" s="48" t="s">
        <v>1721</v>
      </c>
      <c r="AF58" s="48">
        <v>0</v>
      </c>
      <c r="AG58" s="48">
        <v>1</v>
      </c>
      <c r="AH58" s="48">
        <v>0</v>
      </c>
      <c r="AI58" s="71" t="str">
        <f t="shared" si="6"/>
        <v>1</v>
      </c>
      <c r="AJ58" s="71" t="str">
        <f t="shared" si="7"/>
        <v>0</v>
      </c>
      <c r="AK58" s="49" t="str">
        <f t="shared" si="8"/>
        <v>1</v>
      </c>
      <c r="AL58" s="49">
        <v>1</v>
      </c>
      <c r="AM58" s="49">
        <v>0</v>
      </c>
      <c r="AN58" s="49">
        <v>1</v>
      </c>
      <c r="AO58" s="48"/>
      <c r="AP58" s="48"/>
    </row>
    <row r="59" spans="1:42" x14ac:dyDescent="0.25">
      <c r="A59" s="48" t="s">
        <v>203</v>
      </c>
      <c r="B59" s="48" t="s">
        <v>78</v>
      </c>
      <c r="C59" s="48">
        <v>2019</v>
      </c>
      <c r="D59" s="48" t="s">
        <v>1281</v>
      </c>
      <c r="E59" s="48">
        <v>0</v>
      </c>
      <c r="F59" s="48" t="s">
        <v>1466</v>
      </c>
      <c r="G59" s="48" t="s">
        <v>266</v>
      </c>
      <c r="H59" s="48">
        <v>1</v>
      </c>
      <c r="I59" s="49" t="s">
        <v>1304</v>
      </c>
      <c r="J59" s="49">
        <v>1</v>
      </c>
      <c r="K59" s="48" t="s">
        <v>1686</v>
      </c>
      <c r="L59" s="48" t="s">
        <v>1465</v>
      </c>
      <c r="M59" s="49" t="s">
        <v>1308</v>
      </c>
      <c r="N59" s="49" t="s">
        <v>1308</v>
      </c>
      <c r="O59" s="49" t="s">
        <v>1378</v>
      </c>
      <c r="P59" s="83">
        <v>5</v>
      </c>
      <c r="Q59" s="49" t="s">
        <v>1501</v>
      </c>
      <c r="R59" s="48" t="s">
        <v>1347</v>
      </c>
      <c r="S59" s="49">
        <v>8</v>
      </c>
      <c r="T59" s="49">
        <v>5</v>
      </c>
      <c r="U59" s="49" t="s">
        <v>1687</v>
      </c>
      <c r="V59" s="49" t="s">
        <v>1576</v>
      </c>
      <c r="W59" s="49" t="s">
        <v>1685</v>
      </c>
      <c r="X59" s="48">
        <v>30</v>
      </c>
      <c r="Y59" s="49">
        <v>11</v>
      </c>
      <c r="Z59" s="50">
        <f>Y59/(X59+Y59)</f>
        <v>0.26829268292682928</v>
      </c>
      <c r="AA59" s="63">
        <v>0</v>
      </c>
      <c r="AB59" s="63">
        <v>11</v>
      </c>
      <c r="AC59" s="63">
        <v>0</v>
      </c>
      <c r="AD59" s="51" t="s">
        <v>1515</v>
      </c>
      <c r="AE59" s="48" t="s">
        <v>1722</v>
      </c>
      <c r="AF59" s="48">
        <v>0</v>
      </c>
      <c r="AG59" s="48">
        <v>1</v>
      </c>
      <c r="AH59" s="48">
        <v>0</v>
      </c>
      <c r="AI59" s="71" t="str">
        <f t="shared" si="6"/>
        <v>1</v>
      </c>
      <c r="AJ59" s="71" t="str">
        <f t="shared" si="7"/>
        <v>0</v>
      </c>
      <c r="AK59" s="49" t="str">
        <f t="shared" si="8"/>
        <v>1</v>
      </c>
      <c r="AL59" s="49">
        <v>1</v>
      </c>
      <c r="AM59" s="49">
        <v>0</v>
      </c>
      <c r="AN59" s="49">
        <v>1</v>
      </c>
      <c r="AO59" s="48"/>
      <c r="AP59" s="48" t="s">
        <v>1434</v>
      </c>
    </row>
    <row r="60" spans="1:42" x14ac:dyDescent="0.25">
      <c r="A60" t="s">
        <v>204</v>
      </c>
      <c r="B60" t="s">
        <v>79</v>
      </c>
      <c r="C60">
        <v>2019</v>
      </c>
      <c r="D60" t="s">
        <v>1281</v>
      </c>
      <c r="E60">
        <v>1</v>
      </c>
      <c r="G60" t="s">
        <v>266</v>
      </c>
      <c r="H60">
        <v>0</v>
      </c>
      <c r="I60" s="11" t="s">
        <v>268</v>
      </c>
      <c r="J60" s="11" t="s">
        <v>268</v>
      </c>
      <c r="K60" t="s">
        <v>1461</v>
      </c>
      <c r="M60" s="11">
        <v>-4</v>
      </c>
      <c r="N60" s="11" t="s">
        <v>277</v>
      </c>
      <c r="O60" s="11" t="s">
        <v>1298</v>
      </c>
      <c r="P60" s="73">
        <v>8</v>
      </c>
      <c r="Q60" s="11" t="s">
        <v>1412</v>
      </c>
      <c r="R60" t="s">
        <v>1472</v>
      </c>
      <c r="S60" s="11">
        <v>8</v>
      </c>
      <c r="T60" s="11">
        <v>7.5</v>
      </c>
      <c r="U60" s="11" t="s">
        <v>1330</v>
      </c>
      <c r="V60" s="11" t="s">
        <v>1471</v>
      </c>
      <c r="X60">
        <v>62</v>
      </c>
      <c r="Y60" s="11">
        <v>24</v>
      </c>
      <c r="Z60" s="22">
        <f>Y60/(X60+Y60)</f>
        <v>0.27906976744186046</v>
      </c>
      <c r="AA60" s="58">
        <v>0</v>
      </c>
      <c r="AB60" s="58">
        <v>24</v>
      </c>
      <c r="AC60" s="58">
        <v>0</v>
      </c>
      <c r="AD60" s="2" t="s">
        <v>1304</v>
      </c>
      <c r="AE60" t="s">
        <v>1723</v>
      </c>
      <c r="AF60">
        <v>0</v>
      </c>
      <c r="AG60">
        <v>1</v>
      </c>
      <c r="AH60">
        <v>1</v>
      </c>
      <c r="AI60" s="66" t="str">
        <f t="shared" si="6"/>
        <v>1</v>
      </c>
      <c r="AJ60" s="66" t="str">
        <f t="shared" si="7"/>
        <v>1</v>
      </c>
      <c r="AK60" s="11" t="str">
        <f t="shared" si="8"/>
        <v>1</v>
      </c>
      <c r="AL60" s="11">
        <v>1</v>
      </c>
      <c r="AM60" s="11">
        <v>1</v>
      </c>
      <c r="AN60" s="11">
        <v>1</v>
      </c>
    </row>
    <row r="61" spans="1:42" x14ac:dyDescent="0.25">
      <c r="A61" t="s">
        <v>207</v>
      </c>
      <c r="B61" t="s">
        <v>82</v>
      </c>
      <c r="C61">
        <v>2019</v>
      </c>
      <c r="D61" t="s">
        <v>1682</v>
      </c>
      <c r="E61">
        <v>0</v>
      </c>
      <c r="G61" t="s">
        <v>266</v>
      </c>
      <c r="H61">
        <v>1</v>
      </c>
      <c r="I61" s="11">
        <v>0.05</v>
      </c>
      <c r="J61" s="11" t="s">
        <v>268</v>
      </c>
      <c r="K61" t="s">
        <v>1461</v>
      </c>
      <c r="L61" t="s">
        <v>1304</v>
      </c>
      <c r="M61" s="11">
        <v>-1</v>
      </c>
      <c r="N61" s="11" t="s">
        <v>277</v>
      </c>
      <c r="O61" s="11" t="s">
        <v>1476</v>
      </c>
      <c r="P61" s="73">
        <v>6</v>
      </c>
      <c r="Q61" s="11" t="s">
        <v>1517</v>
      </c>
      <c r="R61" t="s">
        <v>1323</v>
      </c>
      <c r="S61" s="11">
        <v>6</v>
      </c>
      <c r="T61" s="11">
        <v>6</v>
      </c>
      <c r="U61" s="11" t="s">
        <v>1680</v>
      </c>
      <c r="V61" s="11" t="s">
        <v>1385</v>
      </c>
      <c r="X61">
        <v>35</v>
      </c>
      <c r="Y61">
        <v>0</v>
      </c>
      <c r="Z61" s="2">
        <v>0</v>
      </c>
      <c r="AA61" s="57">
        <v>0</v>
      </c>
      <c r="AB61" s="57">
        <v>0</v>
      </c>
      <c r="AC61" s="57">
        <v>0</v>
      </c>
      <c r="AD61" t="s">
        <v>268</v>
      </c>
      <c r="AF61">
        <v>0</v>
      </c>
      <c r="AG61">
        <v>0</v>
      </c>
      <c r="AH61">
        <v>0</v>
      </c>
      <c r="AI61" s="66" t="str">
        <f t="shared" si="6"/>
        <v>0</v>
      </c>
      <c r="AJ61" s="66" t="str">
        <f t="shared" si="7"/>
        <v>0</v>
      </c>
      <c r="AK61" s="11" t="str">
        <f t="shared" si="8"/>
        <v>0</v>
      </c>
      <c r="AL61" s="11">
        <v>0</v>
      </c>
      <c r="AM61" s="11">
        <v>0</v>
      </c>
      <c r="AN61" s="11">
        <v>0</v>
      </c>
    </row>
    <row r="62" spans="1:42" x14ac:dyDescent="0.25">
      <c r="A62" t="s">
        <v>208</v>
      </c>
      <c r="B62" t="s">
        <v>83</v>
      </c>
      <c r="C62">
        <v>2019</v>
      </c>
      <c r="D62" t="s">
        <v>1281</v>
      </c>
      <c r="E62">
        <v>0</v>
      </c>
      <c r="F62" t="s">
        <v>1365</v>
      </c>
      <c r="G62" t="s">
        <v>266</v>
      </c>
      <c r="H62">
        <v>0</v>
      </c>
      <c r="I62" s="11">
        <v>0</v>
      </c>
      <c r="J62" s="11">
        <v>0</v>
      </c>
      <c r="K62" t="s">
        <v>1657</v>
      </c>
      <c r="L62" t="s">
        <v>1480</v>
      </c>
      <c r="M62" s="11" t="s">
        <v>1308</v>
      </c>
      <c r="N62" s="11" t="s">
        <v>1304</v>
      </c>
      <c r="O62" s="11" t="s">
        <v>1478</v>
      </c>
      <c r="P62" s="73">
        <v>4.5</v>
      </c>
      <c r="Q62" s="11" t="s">
        <v>1497</v>
      </c>
      <c r="R62" t="s">
        <v>1479</v>
      </c>
      <c r="S62" s="11">
        <v>5</v>
      </c>
      <c r="T62" s="11">
        <v>5</v>
      </c>
      <c r="U62" s="11" t="s">
        <v>1330</v>
      </c>
      <c r="V62" s="11" t="s">
        <v>1293</v>
      </c>
      <c r="X62">
        <v>20</v>
      </c>
      <c r="Y62" s="11">
        <v>16</v>
      </c>
      <c r="Z62" s="22">
        <f t="shared" ref="Z62:Z95" si="9">Y62/(X62+Y62)</f>
        <v>0.44444444444444442</v>
      </c>
      <c r="AA62" s="58">
        <v>0</v>
      </c>
      <c r="AB62" s="58">
        <v>16</v>
      </c>
      <c r="AC62" s="58">
        <v>0</v>
      </c>
      <c r="AD62" s="2" t="s">
        <v>1481</v>
      </c>
      <c r="AE62" t="s">
        <v>1724</v>
      </c>
      <c r="AF62">
        <v>0</v>
      </c>
      <c r="AG62">
        <v>1</v>
      </c>
      <c r="AH62">
        <v>0</v>
      </c>
      <c r="AI62" s="66" t="str">
        <f t="shared" si="6"/>
        <v>1</v>
      </c>
      <c r="AJ62" s="66" t="str">
        <f t="shared" si="7"/>
        <v>0</v>
      </c>
      <c r="AK62" s="11" t="str">
        <f t="shared" si="8"/>
        <v>1</v>
      </c>
      <c r="AL62" s="11">
        <v>1</v>
      </c>
      <c r="AM62" s="11">
        <v>0</v>
      </c>
      <c r="AN62" s="11">
        <v>1</v>
      </c>
      <c r="AP62" t="s">
        <v>1367</v>
      </c>
    </row>
    <row r="63" spans="1:42" x14ac:dyDescent="0.25">
      <c r="A63" t="s">
        <v>209</v>
      </c>
      <c r="B63" t="s">
        <v>84</v>
      </c>
      <c r="C63">
        <v>2020</v>
      </c>
      <c r="D63" t="s">
        <v>1281</v>
      </c>
      <c r="E63">
        <v>0</v>
      </c>
      <c r="G63" t="s">
        <v>266</v>
      </c>
      <c r="H63">
        <v>1</v>
      </c>
      <c r="I63" s="11">
        <v>0.05</v>
      </c>
      <c r="J63" s="11">
        <v>1</v>
      </c>
      <c r="K63" t="s">
        <v>1461</v>
      </c>
      <c r="L63" t="s">
        <v>1304</v>
      </c>
      <c r="M63" s="11" t="s">
        <v>1308</v>
      </c>
      <c r="N63" s="11" t="s">
        <v>1304</v>
      </c>
      <c r="O63" s="11" t="s">
        <v>280</v>
      </c>
      <c r="P63" s="73">
        <v>4.5</v>
      </c>
      <c r="Q63" s="11" t="s">
        <v>1497</v>
      </c>
      <c r="R63" t="s">
        <v>1479</v>
      </c>
      <c r="S63" s="11">
        <v>6</v>
      </c>
      <c r="T63" s="11">
        <v>5.9</v>
      </c>
      <c r="U63" s="11" t="s">
        <v>1330</v>
      </c>
      <c r="V63" s="11" t="s">
        <v>1361</v>
      </c>
      <c r="X63">
        <v>230</v>
      </c>
      <c r="Y63" s="11">
        <v>1</v>
      </c>
      <c r="Z63" s="22">
        <f t="shared" si="9"/>
        <v>4.329004329004329E-3</v>
      </c>
      <c r="AA63" s="58">
        <v>0</v>
      </c>
      <c r="AB63" s="58">
        <v>1</v>
      </c>
      <c r="AC63" s="58">
        <v>0</v>
      </c>
      <c r="AD63" s="2" t="s">
        <v>1512</v>
      </c>
      <c r="AE63" t="s">
        <v>1719</v>
      </c>
      <c r="AF63">
        <v>0</v>
      </c>
      <c r="AG63">
        <v>1</v>
      </c>
      <c r="AH63">
        <v>0</v>
      </c>
      <c r="AI63" s="66" t="str">
        <f t="shared" si="6"/>
        <v>1</v>
      </c>
      <c r="AJ63" s="66" t="str">
        <f t="shared" si="7"/>
        <v>0</v>
      </c>
      <c r="AK63" s="11" t="str">
        <f t="shared" si="8"/>
        <v>1</v>
      </c>
      <c r="AL63" s="11">
        <v>1</v>
      </c>
      <c r="AM63" s="11">
        <v>0</v>
      </c>
      <c r="AN63" s="11">
        <v>1</v>
      </c>
    </row>
    <row r="64" spans="1:42" x14ac:dyDescent="0.25">
      <c r="A64" t="s">
        <v>211</v>
      </c>
      <c r="B64" t="s">
        <v>86</v>
      </c>
      <c r="C64">
        <v>2019</v>
      </c>
      <c r="D64" t="s">
        <v>1281</v>
      </c>
      <c r="E64">
        <v>0</v>
      </c>
      <c r="G64" t="s">
        <v>266</v>
      </c>
      <c r="H64">
        <v>1</v>
      </c>
      <c r="I64" s="11" t="s">
        <v>268</v>
      </c>
      <c r="J64" s="11" t="s">
        <v>1485</v>
      </c>
      <c r="K64" t="s">
        <v>1489</v>
      </c>
      <c r="L64" t="s">
        <v>1486</v>
      </c>
      <c r="M64" s="11" t="s">
        <v>1308</v>
      </c>
      <c r="N64" s="11" t="s">
        <v>1308</v>
      </c>
      <c r="O64" s="11" t="s">
        <v>283</v>
      </c>
      <c r="P64" s="73">
        <v>8</v>
      </c>
      <c r="Q64" s="11" t="s">
        <v>268</v>
      </c>
      <c r="R64" t="s">
        <v>1358</v>
      </c>
      <c r="S64" s="11">
        <v>8</v>
      </c>
      <c r="T64" s="11">
        <v>7.8</v>
      </c>
      <c r="U64" s="11" t="s">
        <v>1330</v>
      </c>
      <c r="V64" s="11" t="s">
        <v>1488</v>
      </c>
      <c r="X64">
        <v>98</v>
      </c>
      <c r="Y64" s="11">
        <v>4</v>
      </c>
      <c r="Z64" s="22">
        <f t="shared" si="9"/>
        <v>3.9215686274509803E-2</v>
      </c>
      <c r="AA64" s="58">
        <v>1</v>
      </c>
      <c r="AB64" s="58">
        <v>0</v>
      </c>
      <c r="AC64" s="58">
        <v>3</v>
      </c>
      <c r="AD64" s="2" t="s">
        <v>1304</v>
      </c>
      <c r="AE64" s="2" t="s">
        <v>1490</v>
      </c>
      <c r="AF64" s="57">
        <v>1</v>
      </c>
      <c r="AG64">
        <v>1</v>
      </c>
      <c r="AH64">
        <v>1</v>
      </c>
      <c r="AI64" s="66" t="str">
        <f t="shared" si="6"/>
        <v>1</v>
      </c>
      <c r="AJ64" s="66" t="str">
        <f t="shared" si="7"/>
        <v>1</v>
      </c>
      <c r="AK64" s="11" t="str">
        <f t="shared" si="8"/>
        <v>1</v>
      </c>
      <c r="AL64" s="11">
        <v>1</v>
      </c>
      <c r="AM64" s="11">
        <v>1</v>
      </c>
      <c r="AN64" s="11">
        <v>1</v>
      </c>
    </row>
    <row r="65" spans="1:42" x14ac:dyDescent="0.25">
      <c r="A65" t="s">
        <v>215</v>
      </c>
      <c r="B65" t="s">
        <v>90</v>
      </c>
      <c r="C65">
        <v>2019</v>
      </c>
      <c r="D65" t="s">
        <v>1281</v>
      </c>
      <c r="E65">
        <v>0</v>
      </c>
      <c r="G65" t="s">
        <v>266</v>
      </c>
      <c r="H65">
        <v>0</v>
      </c>
      <c r="I65" s="11" t="s">
        <v>268</v>
      </c>
      <c r="J65" s="11" t="s">
        <v>268</v>
      </c>
      <c r="K65" t="s">
        <v>1461</v>
      </c>
      <c r="L65" t="s">
        <v>1308</v>
      </c>
      <c r="M65" s="11">
        <v>-1</v>
      </c>
      <c r="N65" s="11" t="s">
        <v>277</v>
      </c>
      <c r="O65" s="11" t="s">
        <v>1298</v>
      </c>
      <c r="P65" s="73">
        <v>8</v>
      </c>
      <c r="Q65" s="11" t="s">
        <v>1518</v>
      </c>
      <c r="R65" t="s">
        <v>1347</v>
      </c>
      <c r="S65" s="11">
        <v>8</v>
      </c>
      <c r="T65" s="11">
        <v>7.5</v>
      </c>
      <c r="U65" s="11" t="s">
        <v>1330</v>
      </c>
      <c r="V65" s="11" t="s">
        <v>1275</v>
      </c>
      <c r="X65">
        <v>66</v>
      </c>
      <c r="Y65" s="11">
        <v>0</v>
      </c>
      <c r="Z65" s="22">
        <f t="shared" si="9"/>
        <v>0</v>
      </c>
      <c r="AA65" s="58">
        <v>0</v>
      </c>
      <c r="AB65" s="58">
        <v>0</v>
      </c>
      <c r="AC65" s="58">
        <v>0</v>
      </c>
      <c r="AD65" s="2" t="s">
        <v>268</v>
      </c>
      <c r="AF65">
        <v>0</v>
      </c>
      <c r="AG65">
        <v>0</v>
      </c>
      <c r="AH65">
        <v>0</v>
      </c>
      <c r="AI65" s="66" t="str">
        <f t="shared" si="6"/>
        <v>0</v>
      </c>
      <c r="AJ65" s="66" t="str">
        <f t="shared" si="7"/>
        <v>0</v>
      </c>
      <c r="AK65" s="11" t="str">
        <f t="shared" si="8"/>
        <v>0</v>
      </c>
      <c r="AL65" s="11">
        <v>0</v>
      </c>
      <c r="AM65" s="11">
        <v>0</v>
      </c>
      <c r="AN65" s="11">
        <v>0</v>
      </c>
    </row>
    <row r="66" spans="1:42" x14ac:dyDescent="0.25">
      <c r="A66" t="s">
        <v>216</v>
      </c>
      <c r="B66" t="s">
        <v>91</v>
      </c>
      <c r="C66">
        <v>2020</v>
      </c>
      <c r="D66" t="s">
        <v>1281</v>
      </c>
      <c r="E66">
        <v>0</v>
      </c>
      <c r="G66" t="s">
        <v>266</v>
      </c>
      <c r="H66">
        <v>0</v>
      </c>
      <c r="I66" s="11" t="s">
        <v>268</v>
      </c>
      <c r="J66" s="11" t="s">
        <v>268</v>
      </c>
      <c r="M66" s="11" t="s">
        <v>1308</v>
      </c>
      <c r="N66" s="11" t="s">
        <v>1308</v>
      </c>
      <c r="O66" s="11" t="s">
        <v>283</v>
      </c>
      <c r="P66" s="73">
        <v>8</v>
      </c>
      <c r="Q66" s="11" t="s">
        <v>268</v>
      </c>
      <c r="R66" t="s">
        <v>1496</v>
      </c>
      <c r="S66" s="11">
        <v>8</v>
      </c>
      <c r="T66" s="11">
        <v>7.5</v>
      </c>
      <c r="U66" s="11" t="s">
        <v>1330</v>
      </c>
      <c r="V66" s="11" t="s">
        <v>1266</v>
      </c>
      <c r="X66">
        <v>53</v>
      </c>
      <c r="Y66" s="11">
        <v>0</v>
      </c>
      <c r="Z66" s="22">
        <f t="shared" si="9"/>
        <v>0</v>
      </c>
      <c r="AA66" s="58">
        <v>0</v>
      </c>
      <c r="AB66" s="58">
        <v>0</v>
      </c>
      <c r="AC66" s="58">
        <v>0</v>
      </c>
      <c r="AD66" s="2" t="s">
        <v>268</v>
      </c>
      <c r="AF66">
        <v>0</v>
      </c>
      <c r="AG66">
        <v>0</v>
      </c>
      <c r="AH66">
        <v>0</v>
      </c>
      <c r="AI66" s="66" t="str">
        <f t="shared" ref="AI66:AI95" si="10">IF(SUM(AF66:AG66)&gt;0,"1","0")</f>
        <v>0</v>
      </c>
      <c r="AJ66" s="66" t="str">
        <f t="shared" ref="AJ66:AJ95" si="11">IF(SUM(AH66,AF66)&gt;0,"1","0")</f>
        <v>0</v>
      </c>
      <c r="AK66" s="11" t="str">
        <f t="shared" ref="AK66:AK95" si="12">IF(SUM(AF66:AH66)&gt;0,"1","0")</f>
        <v>0</v>
      </c>
      <c r="AL66" s="11">
        <v>0</v>
      </c>
      <c r="AM66" s="11">
        <v>0</v>
      </c>
      <c r="AN66" s="11">
        <v>0</v>
      </c>
    </row>
    <row r="67" spans="1:42" x14ac:dyDescent="0.25">
      <c r="A67" t="s">
        <v>217</v>
      </c>
      <c r="B67" t="s">
        <v>92</v>
      </c>
      <c r="C67">
        <v>2019</v>
      </c>
      <c r="D67" t="s">
        <v>1281</v>
      </c>
      <c r="E67">
        <v>0</v>
      </c>
      <c r="G67" t="s">
        <v>266</v>
      </c>
      <c r="H67">
        <v>0</v>
      </c>
      <c r="I67" s="11" t="s">
        <v>268</v>
      </c>
      <c r="J67" s="11" t="s">
        <v>268</v>
      </c>
      <c r="M67" s="11">
        <v>-2</v>
      </c>
      <c r="N67" s="11" t="s">
        <v>277</v>
      </c>
      <c r="O67" s="11" t="s">
        <v>1359</v>
      </c>
      <c r="P67" s="73">
        <v>6</v>
      </c>
      <c r="Q67" s="11" t="s">
        <v>268</v>
      </c>
      <c r="R67" t="s">
        <v>1347</v>
      </c>
      <c r="S67" s="11">
        <v>5</v>
      </c>
      <c r="T67" s="11">
        <v>5</v>
      </c>
      <c r="U67" s="11" t="s">
        <v>1688</v>
      </c>
      <c r="V67" s="11" t="s">
        <v>1690</v>
      </c>
      <c r="W67" s="11" t="s">
        <v>1519</v>
      </c>
      <c r="X67">
        <v>104</v>
      </c>
      <c r="Y67" s="11">
        <v>4</v>
      </c>
      <c r="Z67" s="22">
        <f t="shared" si="9"/>
        <v>3.7037037037037035E-2</v>
      </c>
      <c r="AA67" s="58">
        <v>0</v>
      </c>
      <c r="AB67" s="58">
        <v>0</v>
      </c>
      <c r="AC67" s="58">
        <v>2</v>
      </c>
      <c r="AD67" s="2" t="s">
        <v>1304</v>
      </c>
      <c r="AE67" t="s">
        <v>1785</v>
      </c>
      <c r="AF67">
        <v>1</v>
      </c>
      <c r="AG67">
        <v>0</v>
      </c>
      <c r="AH67">
        <v>1</v>
      </c>
      <c r="AI67" s="66" t="str">
        <f t="shared" si="10"/>
        <v>1</v>
      </c>
      <c r="AJ67" s="66" t="str">
        <f t="shared" si="11"/>
        <v>1</v>
      </c>
      <c r="AK67" s="11" t="str">
        <f t="shared" si="12"/>
        <v>1</v>
      </c>
      <c r="AL67" s="11">
        <v>1</v>
      </c>
      <c r="AM67" s="11">
        <v>1</v>
      </c>
      <c r="AN67" s="11">
        <v>1</v>
      </c>
      <c r="AO67" t="s">
        <v>1689</v>
      </c>
    </row>
    <row r="68" spans="1:42" x14ac:dyDescent="0.25">
      <c r="A68" t="s">
        <v>218</v>
      </c>
      <c r="B68" t="s">
        <v>93</v>
      </c>
      <c r="C68">
        <v>2019</v>
      </c>
      <c r="D68" t="s">
        <v>1281</v>
      </c>
      <c r="E68">
        <v>0</v>
      </c>
      <c r="F68" t="s">
        <v>1521</v>
      </c>
      <c r="G68" t="s">
        <v>266</v>
      </c>
      <c r="H68">
        <v>1</v>
      </c>
      <c r="I68" s="11" t="s">
        <v>268</v>
      </c>
      <c r="J68" s="11">
        <v>1</v>
      </c>
      <c r="K68" t="s">
        <v>1634</v>
      </c>
      <c r="M68" s="11">
        <v>-0.5</v>
      </c>
      <c r="N68" s="11" t="s">
        <v>277</v>
      </c>
      <c r="O68" s="11" t="s">
        <v>1476</v>
      </c>
      <c r="P68" s="73">
        <v>6</v>
      </c>
      <c r="Q68" s="11" t="s">
        <v>1520</v>
      </c>
      <c r="R68" t="s">
        <v>268</v>
      </c>
      <c r="S68" s="11" t="s">
        <v>1692</v>
      </c>
      <c r="T68" s="11" t="s">
        <v>1692</v>
      </c>
      <c r="U68" s="11" t="s">
        <v>1691</v>
      </c>
      <c r="V68" s="11" t="s">
        <v>1304</v>
      </c>
      <c r="X68">
        <v>60</v>
      </c>
      <c r="Y68" s="11">
        <v>11</v>
      </c>
      <c r="Z68" s="22">
        <f t="shared" si="9"/>
        <v>0.15492957746478872</v>
      </c>
      <c r="AA68" s="58">
        <v>0</v>
      </c>
      <c r="AB68" s="58">
        <v>11</v>
      </c>
      <c r="AC68" s="58">
        <v>0</v>
      </c>
      <c r="AD68" s="2" t="s">
        <v>1522</v>
      </c>
      <c r="AE68" t="s">
        <v>1712</v>
      </c>
      <c r="AF68">
        <v>0</v>
      </c>
      <c r="AG68">
        <v>1</v>
      </c>
      <c r="AH68">
        <v>0</v>
      </c>
      <c r="AI68" s="66" t="str">
        <f t="shared" si="10"/>
        <v>1</v>
      </c>
      <c r="AJ68" s="66" t="str">
        <f t="shared" si="11"/>
        <v>0</v>
      </c>
      <c r="AK68" s="11" t="str">
        <f t="shared" si="12"/>
        <v>1</v>
      </c>
      <c r="AL68" s="11">
        <v>1</v>
      </c>
      <c r="AM68" s="11">
        <v>0</v>
      </c>
      <c r="AN68" s="11">
        <v>1</v>
      </c>
      <c r="AO68" t="s">
        <v>1629</v>
      </c>
    </row>
    <row r="69" spans="1:42" x14ac:dyDescent="0.25">
      <c r="A69" t="s">
        <v>219</v>
      </c>
      <c r="B69" t="s">
        <v>94</v>
      </c>
      <c r="C69">
        <v>2020</v>
      </c>
      <c r="D69" t="s">
        <v>1281</v>
      </c>
      <c r="E69">
        <v>0</v>
      </c>
      <c r="G69" t="s">
        <v>266</v>
      </c>
      <c r="H69">
        <v>1</v>
      </c>
      <c r="I69" s="11" t="s">
        <v>1304</v>
      </c>
      <c r="J69" s="11" t="s">
        <v>1304</v>
      </c>
      <c r="K69" t="s">
        <v>1563</v>
      </c>
      <c r="M69" s="11" t="s">
        <v>1308</v>
      </c>
      <c r="N69" s="11" t="s">
        <v>1308</v>
      </c>
      <c r="O69" s="11" t="s">
        <v>1525</v>
      </c>
      <c r="P69" s="73">
        <v>3</v>
      </c>
      <c r="Q69" s="11" t="s">
        <v>1518</v>
      </c>
      <c r="R69" t="s">
        <v>1371</v>
      </c>
      <c r="S69" s="11">
        <v>4</v>
      </c>
      <c r="T69" s="11">
        <v>5.85</v>
      </c>
      <c r="U69" s="11" t="s">
        <v>1330</v>
      </c>
      <c r="V69" s="11" t="s">
        <v>1527</v>
      </c>
      <c r="X69">
        <v>44</v>
      </c>
      <c r="Y69" s="11">
        <v>8</v>
      </c>
      <c r="Z69" s="22">
        <f t="shared" si="9"/>
        <v>0.15384615384615385</v>
      </c>
      <c r="AA69" s="58">
        <v>0</v>
      </c>
      <c r="AB69" s="58">
        <v>8</v>
      </c>
      <c r="AC69" s="58">
        <v>0</v>
      </c>
      <c r="AD69" t="s">
        <v>1736</v>
      </c>
      <c r="AE69" t="s">
        <v>1725</v>
      </c>
      <c r="AF69">
        <v>0</v>
      </c>
      <c r="AG69">
        <v>1</v>
      </c>
      <c r="AH69">
        <v>0</v>
      </c>
      <c r="AI69" s="66" t="str">
        <f t="shared" si="10"/>
        <v>1</v>
      </c>
      <c r="AJ69" s="66" t="str">
        <f t="shared" si="11"/>
        <v>0</v>
      </c>
      <c r="AK69" s="11" t="str">
        <f t="shared" si="12"/>
        <v>1</v>
      </c>
      <c r="AL69" s="11">
        <v>1</v>
      </c>
      <c r="AM69" s="11">
        <v>0</v>
      </c>
      <c r="AN69" s="11">
        <v>1</v>
      </c>
    </row>
    <row r="70" spans="1:42" x14ac:dyDescent="0.25">
      <c r="A70" t="s">
        <v>223</v>
      </c>
      <c r="B70" t="s">
        <v>98</v>
      </c>
      <c r="C70">
        <v>2019</v>
      </c>
      <c r="D70" t="s">
        <v>1281</v>
      </c>
      <c r="E70">
        <v>0</v>
      </c>
      <c r="G70" t="s">
        <v>266</v>
      </c>
      <c r="H70">
        <v>1</v>
      </c>
      <c r="I70" s="11">
        <v>0.05</v>
      </c>
      <c r="J70" s="11" t="s">
        <v>1304</v>
      </c>
      <c r="K70" t="s">
        <v>1351</v>
      </c>
      <c r="M70" s="11" t="s">
        <v>1308</v>
      </c>
      <c r="N70" s="11" t="s">
        <v>1308</v>
      </c>
      <c r="O70" s="11" t="s">
        <v>279</v>
      </c>
      <c r="P70" s="73">
        <v>4</v>
      </c>
      <c r="Q70" s="11" t="s">
        <v>268</v>
      </c>
      <c r="R70" t="s">
        <v>1307</v>
      </c>
      <c r="S70" s="11">
        <v>6</v>
      </c>
      <c r="T70" s="11">
        <v>6</v>
      </c>
      <c r="U70" s="11" t="s">
        <v>1330</v>
      </c>
      <c r="V70" s="11" t="s">
        <v>1368</v>
      </c>
      <c r="X70">
        <v>80</v>
      </c>
      <c r="Y70" s="11">
        <v>0</v>
      </c>
      <c r="Z70" s="22">
        <f t="shared" si="9"/>
        <v>0</v>
      </c>
      <c r="AA70" s="58">
        <v>0</v>
      </c>
      <c r="AB70" s="58">
        <v>0</v>
      </c>
      <c r="AC70" s="58">
        <v>0</v>
      </c>
      <c r="AD70" s="2" t="s">
        <v>1308</v>
      </c>
      <c r="AF70">
        <v>0</v>
      </c>
      <c r="AG70">
        <v>0</v>
      </c>
      <c r="AH70">
        <v>0</v>
      </c>
      <c r="AI70" s="66" t="str">
        <f t="shared" si="10"/>
        <v>0</v>
      </c>
      <c r="AJ70" s="66" t="str">
        <f t="shared" si="11"/>
        <v>0</v>
      </c>
      <c r="AK70" s="11" t="str">
        <f t="shared" si="12"/>
        <v>0</v>
      </c>
      <c r="AL70" s="11">
        <v>0</v>
      </c>
      <c r="AM70" s="11">
        <v>0</v>
      </c>
      <c r="AN70" s="11">
        <v>0</v>
      </c>
    </row>
    <row r="71" spans="1:42" x14ac:dyDescent="0.25">
      <c r="A71" t="s">
        <v>224</v>
      </c>
      <c r="B71" t="s">
        <v>99</v>
      </c>
      <c r="C71">
        <v>2019</v>
      </c>
      <c r="D71" t="s">
        <v>1281</v>
      </c>
      <c r="E71">
        <v>0</v>
      </c>
      <c r="G71" t="s">
        <v>266</v>
      </c>
      <c r="H71">
        <v>0</v>
      </c>
      <c r="I71" s="11" t="s">
        <v>268</v>
      </c>
      <c r="J71" s="11" t="s">
        <v>268</v>
      </c>
      <c r="M71" s="11">
        <v>-1</v>
      </c>
      <c r="N71" s="11" t="s">
        <v>1304</v>
      </c>
      <c r="O71" s="11" t="s">
        <v>1531</v>
      </c>
      <c r="P71" s="73">
        <v>8</v>
      </c>
      <c r="Q71" s="11" t="s">
        <v>268</v>
      </c>
      <c r="R71" t="s">
        <v>268</v>
      </c>
      <c r="S71" s="11">
        <v>0.5</v>
      </c>
      <c r="T71" s="11">
        <v>0.9</v>
      </c>
      <c r="U71" s="11" t="s">
        <v>1330</v>
      </c>
      <c r="V71" s="11" t="s">
        <v>1286</v>
      </c>
      <c r="X71">
        <v>88</v>
      </c>
      <c r="Y71" s="11">
        <v>2</v>
      </c>
      <c r="Z71" s="22">
        <f t="shared" si="9"/>
        <v>2.2222222222222223E-2</v>
      </c>
      <c r="AA71" s="58">
        <v>0</v>
      </c>
      <c r="AB71" s="58">
        <v>0</v>
      </c>
      <c r="AC71" s="58">
        <v>2</v>
      </c>
      <c r="AD71" s="2" t="s">
        <v>1304</v>
      </c>
      <c r="AE71" t="s">
        <v>1530</v>
      </c>
      <c r="AF71">
        <v>0</v>
      </c>
      <c r="AG71">
        <v>0</v>
      </c>
      <c r="AH71">
        <v>1</v>
      </c>
      <c r="AI71" s="66" t="str">
        <f t="shared" si="10"/>
        <v>0</v>
      </c>
      <c r="AJ71" s="66" t="str">
        <f t="shared" si="11"/>
        <v>1</v>
      </c>
      <c r="AK71" s="11" t="str">
        <f t="shared" si="12"/>
        <v>1</v>
      </c>
      <c r="AL71" s="11">
        <v>0</v>
      </c>
      <c r="AM71" s="11">
        <v>1</v>
      </c>
      <c r="AN71" s="11">
        <v>1</v>
      </c>
    </row>
    <row r="72" spans="1:42" x14ac:dyDescent="0.25">
      <c r="A72" t="s">
        <v>226</v>
      </c>
      <c r="B72" t="s">
        <v>101</v>
      </c>
      <c r="C72">
        <v>2019</v>
      </c>
      <c r="D72" t="s">
        <v>1281</v>
      </c>
      <c r="E72">
        <v>0</v>
      </c>
      <c r="G72" t="s">
        <v>266</v>
      </c>
      <c r="H72">
        <v>0</v>
      </c>
      <c r="I72" s="11" t="s">
        <v>268</v>
      </c>
      <c r="J72" s="11" t="s">
        <v>268</v>
      </c>
      <c r="M72" s="11">
        <v>-2</v>
      </c>
      <c r="N72" s="11" t="s">
        <v>1304</v>
      </c>
      <c r="O72" s="11" t="s">
        <v>1359</v>
      </c>
      <c r="P72" s="73">
        <v>6</v>
      </c>
      <c r="Q72" s="11" t="s">
        <v>268</v>
      </c>
      <c r="R72" t="s">
        <v>268</v>
      </c>
      <c r="S72" s="11">
        <v>8</v>
      </c>
      <c r="T72" s="11">
        <v>7.5</v>
      </c>
      <c r="U72" s="11" t="s">
        <v>1330</v>
      </c>
      <c r="V72" s="11" t="s">
        <v>1368</v>
      </c>
      <c r="X72">
        <v>0</v>
      </c>
      <c r="Y72" s="11">
        <v>72</v>
      </c>
      <c r="Z72" s="22">
        <f t="shared" si="9"/>
        <v>1</v>
      </c>
      <c r="AA72" s="58">
        <v>0</v>
      </c>
      <c r="AB72" s="58">
        <v>72</v>
      </c>
      <c r="AC72" s="58">
        <v>0</v>
      </c>
      <c r="AD72" s="2" t="s">
        <v>1304</v>
      </c>
      <c r="AE72" t="s">
        <v>1538</v>
      </c>
      <c r="AF72">
        <v>0</v>
      </c>
      <c r="AG72">
        <v>1</v>
      </c>
      <c r="AH72">
        <v>0</v>
      </c>
      <c r="AI72" s="66" t="str">
        <f t="shared" si="10"/>
        <v>1</v>
      </c>
      <c r="AJ72" s="66" t="str">
        <f t="shared" si="11"/>
        <v>0</v>
      </c>
      <c r="AK72" s="11" t="str">
        <f t="shared" si="12"/>
        <v>1</v>
      </c>
      <c r="AL72" s="11">
        <v>1</v>
      </c>
      <c r="AM72" s="11">
        <v>0</v>
      </c>
      <c r="AN72" s="11">
        <v>1</v>
      </c>
    </row>
    <row r="73" spans="1:42" x14ac:dyDescent="0.25">
      <c r="A73" t="s">
        <v>227</v>
      </c>
      <c r="B73" t="s">
        <v>102</v>
      </c>
      <c r="C73">
        <v>2019</v>
      </c>
      <c r="D73" t="s">
        <v>1281</v>
      </c>
      <c r="E73">
        <v>0</v>
      </c>
      <c r="G73" t="s">
        <v>266</v>
      </c>
      <c r="H73">
        <v>0</v>
      </c>
      <c r="I73" s="11" t="s">
        <v>268</v>
      </c>
      <c r="J73" s="11" t="s">
        <v>268</v>
      </c>
      <c r="K73" t="s">
        <v>1541</v>
      </c>
      <c r="M73" s="11">
        <v>-2</v>
      </c>
      <c r="N73" s="11" t="s">
        <v>277</v>
      </c>
      <c r="O73" s="11" t="s">
        <v>1539</v>
      </c>
      <c r="P73" s="73">
        <v>7.5</v>
      </c>
      <c r="Q73" s="11" t="s">
        <v>1540</v>
      </c>
      <c r="R73" t="s">
        <v>1307</v>
      </c>
      <c r="S73" s="11">
        <v>8</v>
      </c>
      <c r="T73" s="11">
        <v>7.5</v>
      </c>
      <c r="U73" s="11" t="s">
        <v>1330</v>
      </c>
      <c r="V73" s="11" t="s">
        <v>1693</v>
      </c>
      <c r="X73">
        <v>32</v>
      </c>
      <c r="Y73" s="11">
        <v>0</v>
      </c>
      <c r="Z73" s="22">
        <f t="shared" si="9"/>
        <v>0</v>
      </c>
      <c r="AA73" s="58">
        <v>0</v>
      </c>
      <c r="AB73" s="58">
        <v>0</v>
      </c>
      <c r="AC73" s="58">
        <v>0</v>
      </c>
      <c r="AD73" s="2" t="s">
        <v>1308</v>
      </c>
      <c r="AE73" t="s">
        <v>1542</v>
      </c>
      <c r="AF73">
        <v>0</v>
      </c>
      <c r="AG73">
        <v>0</v>
      </c>
      <c r="AH73">
        <v>0</v>
      </c>
      <c r="AI73" s="66" t="str">
        <f t="shared" si="10"/>
        <v>0</v>
      </c>
      <c r="AJ73" s="66" t="str">
        <f t="shared" si="11"/>
        <v>0</v>
      </c>
      <c r="AK73" s="11" t="str">
        <f t="shared" si="12"/>
        <v>0</v>
      </c>
      <c r="AL73" s="11">
        <v>0</v>
      </c>
      <c r="AM73" s="11">
        <v>0</v>
      </c>
      <c r="AN73" s="11">
        <v>0</v>
      </c>
    </row>
    <row r="74" spans="1:42" x14ac:dyDescent="0.25">
      <c r="A74" t="s">
        <v>228</v>
      </c>
      <c r="B74" t="s">
        <v>103</v>
      </c>
      <c r="C74">
        <v>2020</v>
      </c>
      <c r="D74" t="s">
        <v>1281</v>
      </c>
      <c r="E74">
        <v>0</v>
      </c>
      <c r="G74" t="s">
        <v>266</v>
      </c>
      <c r="H74">
        <v>1</v>
      </c>
      <c r="I74" s="11" t="s">
        <v>1304</v>
      </c>
      <c r="J74" s="11" t="s">
        <v>1304</v>
      </c>
      <c r="K74" t="s">
        <v>1351</v>
      </c>
      <c r="L74" t="s">
        <v>1353</v>
      </c>
      <c r="M74" s="11" t="s">
        <v>1308</v>
      </c>
      <c r="N74" s="11" t="s">
        <v>1308</v>
      </c>
      <c r="O74" s="11" t="s">
        <v>279</v>
      </c>
      <c r="P74" s="73">
        <v>4</v>
      </c>
      <c r="Q74" s="11" t="s">
        <v>268</v>
      </c>
      <c r="R74" t="s">
        <v>1543</v>
      </c>
      <c r="S74" s="11">
        <v>10</v>
      </c>
      <c r="T74" s="11">
        <v>9.5</v>
      </c>
      <c r="U74" s="11" t="s">
        <v>1330</v>
      </c>
      <c r="V74" s="11" t="s">
        <v>1393</v>
      </c>
      <c r="X74">
        <v>51</v>
      </c>
      <c r="Y74" s="11">
        <v>0</v>
      </c>
      <c r="Z74" s="22">
        <f t="shared" si="9"/>
        <v>0</v>
      </c>
      <c r="AA74" s="58">
        <v>0</v>
      </c>
      <c r="AB74" s="58">
        <v>0</v>
      </c>
      <c r="AC74" s="58">
        <v>0</v>
      </c>
      <c r="AD74" s="2" t="s">
        <v>1308</v>
      </c>
      <c r="AF74">
        <v>0</v>
      </c>
      <c r="AG74">
        <v>0</v>
      </c>
      <c r="AH74">
        <v>0</v>
      </c>
      <c r="AI74" s="66" t="str">
        <f t="shared" si="10"/>
        <v>0</v>
      </c>
      <c r="AJ74" s="66" t="str">
        <f t="shared" si="11"/>
        <v>0</v>
      </c>
      <c r="AK74" s="11" t="str">
        <f t="shared" si="12"/>
        <v>0</v>
      </c>
      <c r="AL74" s="11">
        <v>0</v>
      </c>
      <c r="AM74" s="11">
        <v>0</v>
      </c>
      <c r="AN74" s="11">
        <v>0</v>
      </c>
    </row>
    <row r="75" spans="1:42" x14ac:dyDescent="0.25">
      <c r="A75" t="s">
        <v>230</v>
      </c>
      <c r="B75" t="s">
        <v>105</v>
      </c>
      <c r="C75">
        <v>2019</v>
      </c>
      <c r="D75" t="s">
        <v>1281</v>
      </c>
      <c r="E75">
        <v>0</v>
      </c>
      <c r="F75" t="s">
        <v>1545</v>
      </c>
      <c r="G75" t="s">
        <v>266</v>
      </c>
      <c r="H75">
        <v>0</v>
      </c>
      <c r="I75" s="11" t="s">
        <v>268</v>
      </c>
      <c r="J75" s="11" t="s">
        <v>268</v>
      </c>
      <c r="K75" t="s">
        <v>1489</v>
      </c>
      <c r="M75" s="11">
        <v>-1</v>
      </c>
      <c r="N75" s="11" t="s">
        <v>277</v>
      </c>
      <c r="O75" s="11" t="s">
        <v>1548</v>
      </c>
      <c r="P75" s="73">
        <v>6</v>
      </c>
      <c r="Q75" s="11" t="s">
        <v>268</v>
      </c>
      <c r="R75" t="s">
        <v>268</v>
      </c>
      <c r="S75" s="11">
        <v>6.5</v>
      </c>
      <c r="T75" s="11">
        <v>6.5</v>
      </c>
      <c r="U75" s="11" t="s">
        <v>1546</v>
      </c>
      <c r="V75" s="11" t="s">
        <v>1547</v>
      </c>
      <c r="X75">
        <v>92</v>
      </c>
      <c r="Y75" s="11">
        <v>0</v>
      </c>
      <c r="Z75" s="22">
        <f t="shared" si="9"/>
        <v>0</v>
      </c>
      <c r="AA75" s="58">
        <v>0</v>
      </c>
      <c r="AB75" s="58">
        <v>0</v>
      </c>
      <c r="AC75" s="58">
        <v>0</v>
      </c>
      <c r="AD75" s="2" t="s">
        <v>1308</v>
      </c>
      <c r="AF75">
        <v>0</v>
      </c>
      <c r="AG75">
        <v>0</v>
      </c>
      <c r="AH75">
        <v>0</v>
      </c>
      <c r="AI75" s="66" t="str">
        <f t="shared" si="10"/>
        <v>0</v>
      </c>
      <c r="AJ75" s="66" t="str">
        <f t="shared" si="11"/>
        <v>0</v>
      </c>
      <c r="AK75" s="11" t="str">
        <f t="shared" si="12"/>
        <v>0</v>
      </c>
      <c r="AL75" s="11">
        <v>0</v>
      </c>
      <c r="AM75" s="11">
        <v>0</v>
      </c>
      <c r="AN75" s="11">
        <v>0</v>
      </c>
      <c r="AP75" t="s">
        <v>1367</v>
      </c>
    </row>
    <row r="76" spans="1:42" x14ac:dyDescent="0.25">
      <c r="A76" t="s">
        <v>231</v>
      </c>
      <c r="B76" t="s">
        <v>106</v>
      </c>
      <c r="C76">
        <v>2019</v>
      </c>
      <c r="D76" t="s">
        <v>1281</v>
      </c>
      <c r="E76">
        <v>1</v>
      </c>
      <c r="G76" t="s">
        <v>266</v>
      </c>
      <c r="H76">
        <v>1</v>
      </c>
      <c r="I76" s="11" t="s">
        <v>268</v>
      </c>
      <c r="J76" s="11" t="s">
        <v>1304</v>
      </c>
      <c r="K76" t="s">
        <v>1647</v>
      </c>
      <c r="L76" t="s">
        <v>1550</v>
      </c>
      <c r="M76" s="11">
        <v>1</v>
      </c>
      <c r="N76" s="11" t="s">
        <v>277</v>
      </c>
      <c r="O76" s="11" t="s">
        <v>1552</v>
      </c>
      <c r="P76" s="73">
        <v>12</v>
      </c>
      <c r="Q76" s="11" t="s">
        <v>268</v>
      </c>
      <c r="R76" s="4" t="s">
        <v>1358</v>
      </c>
      <c r="S76" s="11">
        <v>12</v>
      </c>
      <c r="T76" s="11">
        <v>12</v>
      </c>
      <c r="U76" s="11" t="s">
        <v>1330</v>
      </c>
      <c r="V76" s="11" t="s">
        <v>1551</v>
      </c>
      <c r="W76" s="11" t="s">
        <v>1553</v>
      </c>
      <c r="X76">
        <v>16</v>
      </c>
      <c r="Y76" s="11">
        <v>58</v>
      </c>
      <c r="Z76" s="22">
        <f t="shared" si="9"/>
        <v>0.78378378378378377</v>
      </c>
      <c r="AA76" s="58">
        <v>16</v>
      </c>
      <c r="AB76" s="58">
        <v>42</v>
      </c>
      <c r="AC76" s="58">
        <v>0</v>
      </c>
      <c r="AD76" s="2" t="s">
        <v>1738</v>
      </c>
      <c r="AF76">
        <v>1</v>
      </c>
      <c r="AG76">
        <v>1</v>
      </c>
      <c r="AH76">
        <v>0</v>
      </c>
      <c r="AI76" s="66" t="str">
        <f t="shared" si="10"/>
        <v>1</v>
      </c>
      <c r="AJ76" s="66" t="str">
        <f t="shared" si="11"/>
        <v>1</v>
      </c>
      <c r="AK76" s="11" t="str">
        <f t="shared" si="12"/>
        <v>1</v>
      </c>
      <c r="AL76" s="11">
        <v>1</v>
      </c>
      <c r="AM76" s="11">
        <v>1</v>
      </c>
      <c r="AN76" s="11">
        <v>1</v>
      </c>
    </row>
    <row r="77" spans="1:42" x14ac:dyDescent="0.25">
      <c r="A77" t="s">
        <v>232</v>
      </c>
      <c r="B77" t="s">
        <v>107</v>
      </c>
      <c r="C77">
        <v>2019</v>
      </c>
      <c r="D77" t="s">
        <v>1281</v>
      </c>
      <c r="E77">
        <v>0</v>
      </c>
      <c r="G77" t="s">
        <v>266</v>
      </c>
      <c r="H77">
        <v>1</v>
      </c>
      <c r="I77" s="11" t="s">
        <v>1304</v>
      </c>
      <c r="J77" s="11" t="s">
        <v>1304</v>
      </c>
      <c r="K77" t="s">
        <v>1563</v>
      </c>
      <c r="L77" t="s">
        <v>1555</v>
      </c>
      <c r="M77" s="11" t="s">
        <v>1308</v>
      </c>
      <c r="N77" s="11" t="s">
        <v>1308</v>
      </c>
      <c r="O77" s="11" t="s">
        <v>1554</v>
      </c>
      <c r="P77" s="73">
        <v>4</v>
      </c>
      <c r="Q77" s="11" t="s">
        <v>1501</v>
      </c>
      <c r="R77" s="4" t="s">
        <v>268</v>
      </c>
      <c r="S77" s="11">
        <v>2</v>
      </c>
      <c r="T77" s="11">
        <v>1.9</v>
      </c>
      <c r="U77" s="11" t="s">
        <v>1330</v>
      </c>
      <c r="V77" s="11" t="s">
        <v>1557</v>
      </c>
      <c r="X77">
        <v>72</v>
      </c>
      <c r="Y77" s="11">
        <v>4</v>
      </c>
      <c r="Z77" s="22">
        <f t="shared" si="9"/>
        <v>5.2631578947368418E-2</v>
      </c>
      <c r="AA77" s="58">
        <v>0</v>
      </c>
      <c r="AB77" s="58">
        <v>0</v>
      </c>
      <c r="AC77" s="58">
        <v>4</v>
      </c>
      <c r="AD77" s="2" t="s">
        <v>1304</v>
      </c>
      <c r="AE77" t="s">
        <v>1556</v>
      </c>
      <c r="AF77">
        <v>1</v>
      </c>
      <c r="AG77">
        <v>0</v>
      </c>
      <c r="AH77">
        <v>1</v>
      </c>
      <c r="AI77" s="66" t="str">
        <f t="shared" si="10"/>
        <v>1</v>
      </c>
      <c r="AJ77" s="66" t="str">
        <f t="shared" si="11"/>
        <v>1</v>
      </c>
      <c r="AK77" s="11" t="str">
        <f t="shared" si="12"/>
        <v>1</v>
      </c>
      <c r="AL77" s="11">
        <v>1</v>
      </c>
      <c r="AM77" s="11">
        <v>1</v>
      </c>
      <c r="AN77" s="11">
        <v>1</v>
      </c>
    </row>
    <row r="78" spans="1:42" x14ac:dyDescent="0.25">
      <c r="A78" t="s">
        <v>233</v>
      </c>
      <c r="B78" t="s">
        <v>108</v>
      </c>
      <c r="C78">
        <v>2020</v>
      </c>
      <c r="D78" t="s">
        <v>1281</v>
      </c>
      <c r="E78">
        <v>0</v>
      </c>
      <c r="F78" t="s">
        <v>1365</v>
      </c>
      <c r="G78" t="s">
        <v>266</v>
      </c>
      <c r="H78">
        <v>0</v>
      </c>
      <c r="I78" s="11" t="s">
        <v>268</v>
      </c>
      <c r="J78" s="11" t="s">
        <v>268</v>
      </c>
      <c r="K78" t="s">
        <v>1564</v>
      </c>
      <c r="L78" t="s">
        <v>1353</v>
      </c>
      <c r="M78" s="11" t="s">
        <v>1308</v>
      </c>
      <c r="N78" s="11" t="s">
        <v>1308</v>
      </c>
      <c r="O78" s="11" t="s">
        <v>1301</v>
      </c>
      <c r="P78" s="73">
        <v>4</v>
      </c>
      <c r="Q78" s="11" t="s">
        <v>1561</v>
      </c>
      <c r="R78" t="s">
        <v>1375</v>
      </c>
      <c r="S78" s="11">
        <v>6</v>
      </c>
      <c r="T78" s="11">
        <v>5.85</v>
      </c>
      <c r="U78" s="11" t="s">
        <v>1330</v>
      </c>
      <c r="V78" s="11" t="s">
        <v>1559</v>
      </c>
      <c r="X78">
        <v>160</v>
      </c>
      <c r="Y78" s="11">
        <v>10</v>
      </c>
      <c r="Z78" s="22">
        <f t="shared" si="9"/>
        <v>5.8823529411764705E-2</v>
      </c>
      <c r="AA78" s="58">
        <v>0</v>
      </c>
      <c r="AB78" s="58">
        <v>10</v>
      </c>
      <c r="AC78" s="58">
        <v>0</v>
      </c>
      <c r="AD78" s="2" t="s">
        <v>1739</v>
      </c>
      <c r="AE78" t="s">
        <v>1711</v>
      </c>
      <c r="AF78">
        <v>0</v>
      </c>
      <c r="AG78">
        <v>1</v>
      </c>
      <c r="AH78">
        <v>0</v>
      </c>
      <c r="AI78" s="66" t="str">
        <f t="shared" si="10"/>
        <v>1</v>
      </c>
      <c r="AJ78" s="66" t="str">
        <f t="shared" si="11"/>
        <v>0</v>
      </c>
      <c r="AK78" s="11" t="str">
        <f t="shared" si="12"/>
        <v>1</v>
      </c>
      <c r="AL78" s="11">
        <v>1</v>
      </c>
      <c r="AM78" s="11">
        <v>0</v>
      </c>
      <c r="AN78" s="11">
        <v>1</v>
      </c>
      <c r="AP78" t="s">
        <v>1560</v>
      </c>
    </row>
    <row r="79" spans="1:42" x14ac:dyDescent="0.25">
      <c r="A79" t="s">
        <v>234</v>
      </c>
      <c r="B79" t="s">
        <v>109</v>
      </c>
      <c r="C79">
        <v>2019</v>
      </c>
      <c r="D79" t="s">
        <v>1281</v>
      </c>
      <c r="E79">
        <v>0</v>
      </c>
      <c r="G79" t="s">
        <v>266</v>
      </c>
      <c r="H79">
        <v>0</v>
      </c>
      <c r="I79" s="11" t="s">
        <v>268</v>
      </c>
      <c r="J79" s="11" t="s">
        <v>268</v>
      </c>
      <c r="K79" t="s">
        <v>1461</v>
      </c>
      <c r="M79" s="11" t="s">
        <v>1308</v>
      </c>
      <c r="N79" s="11" t="s">
        <v>1308</v>
      </c>
      <c r="O79" s="11" t="s">
        <v>1562</v>
      </c>
      <c r="P79" s="73">
        <v>4.5</v>
      </c>
      <c r="Q79" s="11" t="s">
        <v>1501</v>
      </c>
      <c r="R79" t="s">
        <v>1358</v>
      </c>
      <c r="S79" s="11">
        <v>5</v>
      </c>
      <c r="T79" s="11">
        <v>5</v>
      </c>
      <c r="U79" s="11" t="s">
        <v>1327</v>
      </c>
      <c r="V79" s="11">
        <v>10</v>
      </c>
      <c r="X79">
        <v>46</v>
      </c>
      <c r="Y79" s="11">
        <v>12</v>
      </c>
      <c r="Z79" s="22">
        <f t="shared" si="9"/>
        <v>0.20689655172413793</v>
      </c>
      <c r="AA79" s="58">
        <v>2</v>
      </c>
      <c r="AB79" s="58">
        <v>10</v>
      </c>
      <c r="AC79" s="58">
        <v>0</v>
      </c>
      <c r="AD79" s="2" t="s">
        <v>1565</v>
      </c>
      <c r="AE79" t="s">
        <v>1570</v>
      </c>
      <c r="AF79">
        <v>1</v>
      </c>
      <c r="AG79">
        <v>1</v>
      </c>
      <c r="AH79">
        <v>0</v>
      </c>
      <c r="AI79" s="66" t="str">
        <f t="shared" si="10"/>
        <v>1</v>
      </c>
      <c r="AJ79" s="66" t="str">
        <f t="shared" si="11"/>
        <v>1</v>
      </c>
      <c r="AK79" s="11" t="str">
        <f t="shared" si="12"/>
        <v>1</v>
      </c>
      <c r="AL79" s="11">
        <v>1</v>
      </c>
      <c r="AM79" s="11">
        <v>1</v>
      </c>
      <c r="AN79" s="11">
        <v>1</v>
      </c>
    </row>
    <row r="80" spans="1:42" x14ac:dyDescent="0.25">
      <c r="A80" t="s">
        <v>235</v>
      </c>
      <c r="B80" t="s">
        <v>110</v>
      </c>
      <c r="C80">
        <v>2019</v>
      </c>
      <c r="D80" t="s">
        <v>1281</v>
      </c>
      <c r="E80">
        <v>1</v>
      </c>
      <c r="F80" t="s">
        <v>274</v>
      </c>
      <c r="G80" t="s">
        <v>266</v>
      </c>
      <c r="H80">
        <v>1</v>
      </c>
      <c r="I80" s="11" t="s">
        <v>268</v>
      </c>
      <c r="J80" s="11" t="s">
        <v>1566</v>
      </c>
      <c r="K80" t="s">
        <v>1567</v>
      </c>
      <c r="M80" s="11">
        <v>-1</v>
      </c>
      <c r="N80" s="11" t="s">
        <v>1304</v>
      </c>
      <c r="O80" s="11" t="s">
        <v>282</v>
      </c>
      <c r="P80" s="73">
        <v>5</v>
      </c>
      <c r="Q80" s="11" t="s">
        <v>268</v>
      </c>
      <c r="R80" t="s">
        <v>273</v>
      </c>
      <c r="S80" s="11">
        <v>4</v>
      </c>
      <c r="T80" s="11">
        <v>3.5</v>
      </c>
      <c r="U80" s="11" t="s">
        <v>1330</v>
      </c>
      <c r="V80" s="11" t="s">
        <v>1569</v>
      </c>
      <c r="X80">
        <v>18</v>
      </c>
      <c r="Y80" s="11">
        <v>0</v>
      </c>
      <c r="Z80" s="22">
        <f t="shared" si="9"/>
        <v>0</v>
      </c>
      <c r="AA80" s="58">
        <v>0</v>
      </c>
      <c r="AB80" s="58">
        <v>0</v>
      </c>
      <c r="AC80" s="58">
        <v>0</v>
      </c>
      <c r="AD80" s="2" t="s">
        <v>1308</v>
      </c>
      <c r="AE80" t="s">
        <v>1308</v>
      </c>
      <c r="AF80">
        <v>0</v>
      </c>
      <c r="AG80">
        <v>0</v>
      </c>
      <c r="AH80">
        <v>0</v>
      </c>
      <c r="AI80" s="66" t="str">
        <f t="shared" si="10"/>
        <v>0</v>
      </c>
      <c r="AJ80" s="66" t="str">
        <f t="shared" si="11"/>
        <v>0</v>
      </c>
      <c r="AK80" s="11" t="str">
        <f t="shared" si="12"/>
        <v>0</v>
      </c>
      <c r="AL80" s="11">
        <v>0</v>
      </c>
      <c r="AM80" s="11">
        <v>0</v>
      </c>
      <c r="AN80" s="11">
        <v>0</v>
      </c>
    </row>
    <row r="81" spans="1:42" x14ac:dyDescent="0.25">
      <c r="A81" t="s">
        <v>237</v>
      </c>
      <c r="B81" t="s">
        <v>112</v>
      </c>
      <c r="C81">
        <v>2019</v>
      </c>
      <c r="D81" t="s">
        <v>1281</v>
      </c>
      <c r="E81">
        <v>0</v>
      </c>
      <c r="G81" t="s">
        <v>266</v>
      </c>
      <c r="H81">
        <v>0</v>
      </c>
      <c r="I81" s="11" t="s">
        <v>268</v>
      </c>
      <c r="J81" s="11" t="s">
        <v>268</v>
      </c>
      <c r="L81" t="s">
        <v>1377</v>
      </c>
      <c r="M81" s="11" t="s">
        <v>1308</v>
      </c>
      <c r="N81" s="11" t="s">
        <v>1308</v>
      </c>
      <c r="O81" s="11" t="s">
        <v>280</v>
      </c>
      <c r="P81" s="73">
        <v>4.5</v>
      </c>
      <c r="Q81" s="11" t="s">
        <v>1497</v>
      </c>
      <c r="R81" s="4" t="s">
        <v>1358</v>
      </c>
      <c r="S81" s="11">
        <v>4.5</v>
      </c>
      <c r="T81" s="11">
        <v>4.5</v>
      </c>
      <c r="U81" s="11" t="s">
        <v>1330</v>
      </c>
      <c r="V81" s="11" t="s">
        <v>1576</v>
      </c>
      <c r="X81">
        <v>25</v>
      </c>
      <c r="Y81" s="11">
        <v>0</v>
      </c>
      <c r="Z81" s="22">
        <f t="shared" si="9"/>
        <v>0</v>
      </c>
      <c r="AA81" s="58">
        <v>0</v>
      </c>
      <c r="AB81" s="58">
        <v>0</v>
      </c>
      <c r="AC81" s="58">
        <v>0</v>
      </c>
      <c r="AD81" t="s">
        <v>268</v>
      </c>
      <c r="AF81">
        <v>0</v>
      </c>
      <c r="AG81">
        <v>0</v>
      </c>
      <c r="AH81">
        <v>0</v>
      </c>
      <c r="AI81" s="66" t="str">
        <f t="shared" si="10"/>
        <v>0</v>
      </c>
      <c r="AJ81" s="66" t="str">
        <f t="shared" si="11"/>
        <v>0</v>
      </c>
      <c r="AK81" s="11" t="str">
        <f t="shared" si="12"/>
        <v>0</v>
      </c>
      <c r="AL81" s="11">
        <v>0</v>
      </c>
      <c r="AM81" s="11">
        <v>0</v>
      </c>
      <c r="AN81" s="11">
        <v>0</v>
      </c>
    </row>
    <row r="82" spans="1:42" x14ac:dyDescent="0.25">
      <c r="A82" t="s">
        <v>238</v>
      </c>
      <c r="B82" t="s">
        <v>113</v>
      </c>
      <c r="C82">
        <v>2019</v>
      </c>
      <c r="D82" t="s">
        <v>1281</v>
      </c>
      <c r="E82">
        <v>0</v>
      </c>
      <c r="G82" t="s">
        <v>266</v>
      </c>
      <c r="H82">
        <v>1</v>
      </c>
      <c r="I82" s="11" t="s">
        <v>268</v>
      </c>
      <c r="J82" s="11" t="s">
        <v>1485</v>
      </c>
      <c r="K82" t="s">
        <v>1461</v>
      </c>
      <c r="L82" t="s">
        <v>1608</v>
      </c>
      <c r="M82" s="11" t="s">
        <v>1301</v>
      </c>
      <c r="N82" s="11" t="s">
        <v>1300</v>
      </c>
      <c r="O82" s="11" t="s">
        <v>1418</v>
      </c>
      <c r="P82" s="73">
        <v>6</v>
      </c>
      <c r="Q82" s="11" t="s">
        <v>1497</v>
      </c>
      <c r="R82" s="4" t="s">
        <v>1358</v>
      </c>
      <c r="S82" s="11">
        <v>6</v>
      </c>
      <c r="T82" s="11">
        <v>6</v>
      </c>
      <c r="U82" s="11" t="s">
        <v>1327</v>
      </c>
      <c r="V82" s="11" t="s">
        <v>1304</v>
      </c>
      <c r="X82">
        <v>1175</v>
      </c>
      <c r="Y82" s="11">
        <v>0</v>
      </c>
      <c r="Z82" s="22">
        <f t="shared" si="9"/>
        <v>0</v>
      </c>
      <c r="AA82" s="58">
        <v>0</v>
      </c>
      <c r="AB82" s="58">
        <v>0</v>
      </c>
      <c r="AC82" s="58">
        <v>0</v>
      </c>
      <c r="AD82" s="2" t="s">
        <v>268</v>
      </c>
      <c r="AF82">
        <v>0</v>
      </c>
      <c r="AG82">
        <v>0</v>
      </c>
      <c r="AH82">
        <v>0</v>
      </c>
      <c r="AI82" s="66" t="str">
        <f t="shared" si="10"/>
        <v>0</v>
      </c>
      <c r="AJ82" s="66" t="str">
        <f t="shared" si="11"/>
        <v>0</v>
      </c>
      <c r="AK82" s="11" t="str">
        <f t="shared" si="12"/>
        <v>0</v>
      </c>
      <c r="AL82" s="11">
        <v>0</v>
      </c>
      <c r="AM82" s="11">
        <v>0</v>
      </c>
      <c r="AN82" s="11">
        <v>0</v>
      </c>
    </row>
    <row r="83" spans="1:42" x14ac:dyDescent="0.25">
      <c r="A83" t="s">
        <v>240</v>
      </c>
      <c r="B83" t="s">
        <v>115</v>
      </c>
      <c r="C83">
        <v>2020</v>
      </c>
      <c r="D83" t="s">
        <v>1281</v>
      </c>
      <c r="E83">
        <v>0</v>
      </c>
      <c r="G83" t="s">
        <v>266</v>
      </c>
      <c r="H83">
        <v>1</v>
      </c>
      <c r="I83" s="11" t="s">
        <v>268</v>
      </c>
      <c r="J83" s="11">
        <v>1</v>
      </c>
      <c r="K83" t="s">
        <v>1634</v>
      </c>
      <c r="L83" t="s">
        <v>1579</v>
      </c>
      <c r="M83" s="11" t="s">
        <v>1308</v>
      </c>
      <c r="N83" s="11" t="s">
        <v>1308</v>
      </c>
      <c r="O83" s="11" t="s">
        <v>280</v>
      </c>
      <c r="P83" s="73">
        <v>4.5</v>
      </c>
      <c r="Q83" s="11" t="s">
        <v>1497</v>
      </c>
      <c r="R83" t="s">
        <v>1578</v>
      </c>
      <c r="S83" s="11">
        <v>6</v>
      </c>
      <c r="T83" s="11">
        <v>6</v>
      </c>
      <c r="U83" s="11" t="s">
        <v>1330</v>
      </c>
      <c r="V83" s="11" t="s">
        <v>1415</v>
      </c>
      <c r="X83">
        <v>107</v>
      </c>
      <c r="Y83" s="11">
        <v>9</v>
      </c>
      <c r="Z83" s="22">
        <f t="shared" si="9"/>
        <v>7.7586206896551727E-2</v>
      </c>
      <c r="AA83" s="58">
        <v>0</v>
      </c>
      <c r="AB83" s="58">
        <v>2</v>
      </c>
      <c r="AC83" s="58">
        <v>2</v>
      </c>
      <c r="AD83" s="2" t="s">
        <v>1581</v>
      </c>
      <c r="AE83" t="s">
        <v>1727</v>
      </c>
      <c r="AF83">
        <v>0</v>
      </c>
      <c r="AG83">
        <v>1</v>
      </c>
      <c r="AH83">
        <v>1</v>
      </c>
      <c r="AI83" s="66" t="str">
        <f t="shared" si="10"/>
        <v>1</v>
      </c>
      <c r="AJ83" s="66" t="str">
        <f t="shared" si="11"/>
        <v>1</v>
      </c>
      <c r="AK83" s="11" t="str">
        <f t="shared" si="12"/>
        <v>1</v>
      </c>
      <c r="AL83" s="11">
        <v>1</v>
      </c>
      <c r="AM83" s="11">
        <v>1</v>
      </c>
      <c r="AN83" s="11">
        <v>1</v>
      </c>
    </row>
    <row r="84" spans="1:42" x14ac:dyDescent="0.25">
      <c r="A84" t="s">
        <v>241</v>
      </c>
      <c r="B84" t="s">
        <v>116</v>
      </c>
      <c r="C84">
        <v>2020</v>
      </c>
      <c r="D84" t="s">
        <v>1281</v>
      </c>
      <c r="E84">
        <v>0</v>
      </c>
      <c r="F84" t="s">
        <v>1365</v>
      </c>
      <c r="G84" t="s">
        <v>266</v>
      </c>
      <c r="H84">
        <v>1</v>
      </c>
      <c r="I84" s="11" t="s">
        <v>1304</v>
      </c>
      <c r="J84" s="11">
        <v>10</v>
      </c>
      <c r="K84" t="s">
        <v>1585</v>
      </c>
      <c r="L84" t="s">
        <v>1587</v>
      </c>
      <c r="M84" s="11">
        <v>-2</v>
      </c>
      <c r="N84" s="11" t="s">
        <v>277</v>
      </c>
      <c r="O84" s="11" t="s">
        <v>1359</v>
      </c>
      <c r="P84" s="73">
        <v>6</v>
      </c>
      <c r="Q84" s="11" t="s">
        <v>1584</v>
      </c>
      <c r="R84" t="s">
        <v>1583</v>
      </c>
      <c r="S84" s="11">
        <v>9</v>
      </c>
      <c r="T84" s="11">
        <v>7.5</v>
      </c>
      <c r="U84" s="11" t="s">
        <v>1330</v>
      </c>
      <c r="V84" s="11" t="s">
        <v>1289</v>
      </c>
      <c r="X84">
        <v>32</v>
      </c>
      <c r="Y84" s="11">
        <v>3</v>
      </c>
      <c r="Z84" s="22">
        <f t="shared" si="9"/>
        <v>8.5714285714285715E-2</v>
      </c>
      <c r="AA84" s="58">
        <v>0</v>
      </c>
      <c r="AB84" s="58">
        <v>3</v>
      </c>
      <c r="AC84" s="58">
        <v>0</v>
      </c>
      <c r="AD84" s="2" t="s">
        <v>1588</v>
      </c>
      <c r="AE84" t="s">
        <v>1717</v>
      </c>
      <c r="AF84">
        <v>0</v>
      </c>
      <c r="AG84">
        <v>1</v>
      </c>
      <c r="AH84">
        <v>0</v>
      </c>
      <c r="AI84" s="66" t="str">
        <f t="shared" si="10"/>
        <v>1</v>
      </c>
      <c r="AJ84" s="66" t="str">
        <f t="shared" si="11"/>
        <v>0</v>
      </c>
      <c r="AK84" s="11" t="str">
        <f t="shared" si="12"/>
        <v>1</v>
      </c>
      <c r="AL84" s="11">
        <v>1</v>
      </c>
      <c r="AM84" s="11">
        <v>0</v>
      </c>
      <c r="AN84" s="11">
        <v>1</v>
      </c>
      <c r="AP84" t="s">
        <v>1367</v>
      </c>
    </row>
    <row r="85" spans="1:42" x14ac:dyDescent="0.25">
      <c r="A85" t="s">
        <v>244</v>
      </c>
      <c r="B85" t="s">
        <v>119</v>
      </c>
      <c r="C85">
        <v>2019</v>
      </c>
      <c r="D85" t="s">
        <v>1281</v>
      </c>
      <c r="E85">
        <v>1</v>
      </c>
      <c r="G85" t="s">
        <v>266</v>
      </c>
      <c r="H85">
        <v>0</v>
      </c>
      <c r="I85" s="11" t="s">
        <v>268</v>
      </c>
      <c r="J85" s="11" t="s">
        <v>268</v>
      </c>
      <c r="K85" t="s">
        <v>1461</v>
      </c>
      <c r="M85" s="11">
        <v>-2</v>
      </c>
      <c r="N85" s="11" t="s">
        <v>1304</v>
      </c>
      <c r="O85" s="11" t="s">
        <v>1378</v>
      </c>
      <c r="P85" s="73">
        <v>5</v>
      </c>
      <c r="Q85" s="11" t="s">
        <v>1584</v>
      </c>
      <c r="R85" s="4" t="s">
        <v>1358</v>
      </c>
      <c r="S85" s="11">
        <v>1</v>
      </c>
      <c r="T85" s="11" t="s">
        <v>1308</v>
      </c>
      <c r="U85" s="11" t="s">
        <v>1285</v>
      </c>
      <c r="V85" s="11" t="s">
        <v>1304</v>
      </c>
      <c r="X85">
        <v>25</v>
      </c>
      <c r="Y85" s="11">
        <v>6</v>
      </c>
      <c r="Z85" s="22">
        <f t="shared" si="9"/>
        <v>0.19354838709677419</v>
      </c>
      <c r="AA85" s="58">
        <v>0</v>
      </c>
      <c r="AB85" s="58">
        <v>0</v>
      </c>
      <c r="AC85" s="58">
        <v>6</v>
      </c>
      <c r="AD85" s="2" t="s">
        <v>1308</v>
      </c>
      <c r="AE85" t="s">
        <v>1786</v>
      </c>
      <c r="AF85">
        <v>0</v>
      </c>
      <c r="AG85">
        <v>1</v>
      </c>
      <c r="AH85">
        <v>1</v>
      </c>
      <c r="AI85" s="66" t="str">
        <f t="shared" si="10"/>
        <v>1</v>
      </c>
      <c r="AJ85" s="66" t="str">
        <f t="shared" si="11"/>
        <v>1</v>
      </c>
      <c r="AK85" s="11" t="str">
        <f t="shared" si="12"/>
        <v>1</v>
      </c>
      <c r="AL85" s="11">
        <v>1</v>
      </c>
      <c r="AM85" s="11">
        <v>1</v>
      </c>
      <c r="AN85" s="11">
        <v>1</v>
      </c>
    </row>
    <row r="86" spans="1:42" x14ac:dyDescent="0.25">
      <c r="A86" t="s">
        <v>245</v>
      </c>
      <c r="B86" t="s">
        <v>120</v>
      </c>
      <c r="C86">
        <v>2020</v>
      </c>
      <c r="D86" t="s">
        <v>1281</v>
      </c>
      <c r="E86">
        <v>0</v>
      </c>
      <c r="G86" t="s">
        <v>266</v>
      </c>
      <c r="H86">
        <v>1</v>
      </c>
      <c r="I86" s="11" t="s">
        <v>1304</v>
      </c>
      <c r="J86" s="11" t="s">
        <v>1304</v>
      </c>
      <c r="K86" t="s">
        <v>1591</v>
      </c>
      <c r="L86" t="s">
        <v>1594</v>
      </c>
      <c r="M86" s="11" t="s">
        <v>1308</v>
      </c>
      <c r="N86" s="11" t="s">
        <v>1308</v>
      </c>
      <c r="O86" s="11" t="s">
        <v>279</v>
      </c>
      <c r="P86" s="73">
        <v>4</v>
      </c>
      <c r="Q86" s="11" t="s">
        <v>268</v>
      </c>
      <c r="R86" t="s">
        <v>1593</v>
      </c>
      <c r="S86" s="11">
        <v>4</v>
      </c>
      <c r="T86" s="11">
        <v>3.95</v>
      </c>
      <c r="U86" s="11" t="s">
        <v>1330</v>
      </c>
      <c r="V86" s="11">
        <v>12</v>
      </c>
      <c r="X86">
        <v>36</v>
      </c>
      <c r="Y86" s="11">
        <v>4</v>
      </c>
      <c r="Z86" s="22">
        <f t="shared" si="9"/>
        <v>0.1</v>
      </c>
      <c r="AA86" s="58">
        <v>0</v>
      </c>
      <c r="AB86" s="58">
        <v>0</v>
      </c>
      <c r="AC86" s="58">
        <v>4</v>
      </c>
      <c r="AD86" s="2" t="s">
        <v>1304</v>
      </c>
      <c r="AE86" t="s">
        <v>1590</v>
      </c>
      <c r="AF86">
        <v>0</v>
      </c>
      <c r="AG86">
        <v>0</v>
      </c>
      <c r="AH86">
        <v>1</v>
      </c>
      <c r="AI86" s="66" t="str">
        <f t="shared" si="10"/>
        <v>0</v>
      </c>
      <c r="AJ86" s="66" t="str">
        <f t="shared" si="11"/>
        <v>1</v>
      </c>
      <c r="AK86" s="11" t="str">
        <f t="shared" si="12"/>
        <v>1</v>
      </c>
      <c r="AL86" s="11">
        <v>0</v>
      </c>
      <c r="AM86" s="11">
        <v>1</v>
      </c>
      <c r="AN86" s="11">
        <v>1</v>
      </c>
    </row>
    <row r="87" spans="1:42" x14ac:dyDescent="0.25">
      <c r="A87" t="s">
        <v>249</v>
      </c>
      <c r="B87" t="s">
        <v>124</v>
      </c>
      <c r="C87">
        <v>2020</v>
      </c>
      <c r="D87" t="s">
        <v>1281</v>
      </c>
      <c r="E87">
        <v>0</v>
      </c>
      <c r="F87" t="s">
        <v>1341</v>
      </c>
      <c r="G87" t="s">
        <v>266</v>
      </c>
      <c r="H87">
        <v>0</v>
      </c>
      <c r="I87" s="11" t="s">
        <v>268</v>
      </c>
      <c r="J87" s="11" t="s">
        <v>268</v>
      </c>
      <c r="K87" t="s">
        <v>1461</v>
      </c>
      <c r="M87" s="11" t="s">
        <v>1308</v>
      </c>
      <c r="N87" s="11" t="s">
        <v>1308</v>
      </c>
      <c r="O87" s="11" t="s">
        <v>1451</v>
      </c>
      <c r="P87" s="73">
        <v>3.5</v>
      </c>
      <c r="Q87" s="11" t="s">
        <v>1498</v>
      </c>
      <c r="R87" t="s">
        <v>1450</v>
      </c>
      <c r="S87" s="11">
        <v>4</v>
      </c>
      <c r="T87" s="11">
        <v>3</v>
      </c>
      <c r="U87" s="11" t="s">
        <v>1327</v>
      </c>
      <c r="V87" s="11" t="s">
        <v>1455</v>
      </c>
      <c r="X87">
        <v>86</v>
      </c>
      <c r="Y87" s="11">
        <v>8</v>
      </c>
      <c r="Z87" s="22">
        <f t="shared" si="9"/>
        <v>8.5106382978723402E-2</v>
      </c>
      <c r="AA87" s="58">
        <v>0</v>
      </c>
      <c r="AB87" s="58">
        <v>8</v>
      </c>
      <c r="AC87" s="58">
        <v>0</v>
      </c>
      <c r="AD87" s="2" t="s">
        <v>1595</v>
      </c>
      <c r="AE87" t="s">
        <v>1725</v>
      </c>
      <c r="AF87">
        <v>0</v>
      </c>
      <c r="AG87">
        <v>1</v>
      </c>
      <c r="AH87">
        <v>0</v>
      </c>
      <c r="AI87" s="66" t="str">
        <f t="shared" si="10"/>
        <v>1</v>
      </c>
      <c r="AJ87" s="66" t="str">
        <f t="shared" si="11"/>
        <v>0</v>
      </c>
      <c r="AK87" s="11" t="str">
        <f t="shared" si="12"/>
        <v>1</v>
      </c>
      <c r="AL87" s="11">
        <v>1</v>
      </c>
      <c r="AM87" s="11">
        <v>0</v>
      </c>
      <c r="AN87" s="11">
        <v>1</v>
      </c>
    </row>
    <row r="88" spans="1:42" x14ac:dyDescent="0.25">
      <c r="A88" t="s">
        <v>252</v>
      </c>
      <c r="B88" t="s">
        <v>127</v>
      </c>
      <c r="C88">
        <v>2020</v>
      </c>
      <c r="D88" t="s">
        <v>1281</v>
      </c>
      <c r="E88">
        <v>0</v>
      </c>
      <c r="F88" t="s">
        <v>1521</v>
      </c>
      <c r="G88" t="s">
        <v>266</v>
      </c>
      <c r="H88">
        <v>0</v>
      </c>
      <c r="I88" s="11" t="s">
        <v>268</v>
      </c>
      <c r="J88" s="11" t="s">
        <v>268</v>
      </c>
      <c r="K88" t="s">
        <v>1461</v>
      </c>
      <c r="M88" s="11" t="s">
        <v>1301</v>
      </c>
      <c r="N88" s="11" t="s">
        <v>1308</v>
      </c>
      <c r="O88" s="11" t="s">
        <v>1597</v>
      </c>
      <c r="P88" s="73">
        <v>7</v>
      </c>
      <c r="Q88" s="11" t="s">
        <v>1506</v>
      </c>
      <c r="R88" t="s">
        <v>1307</v>
      </c>
      <c r="S88" s="11">
        <v>7</v>
      </c>
      <c r="T88" s="11">
        <v>6.95</v>
      </c>
      <c r="U88" s="11" t="s">
        <v>1330</v>
      </c>
      <c r="V88" s="11" t="s">
        <v>1596</v>
      </c>
      <c r="X88">
        <v>102</v>
      </c>
      <c r="Y88" s="11">
        <v>19</v>
      </c>
      <c r="Z88" s="22">
        <f t="shared" si="9"/>
        <v>0.15702479338842976</v>
      </c>
      <c r="AA88" s="58">
        <v>0</v>
      </c>
      <c r="AB88" s="58">
        <v>3</v>
      </c>
      <c r="AC88" s="58">
        <v>16</v>
      </c>
      <c r="AD88" s="2" t="s">
        <v>1598</v>
      </c>
      <c r="AE88" t="s">
        <v>1729</v>
      </c>
      <c r="AF88">
        <v>0</v>
      </c>
      <c r="AG88">
        <v>1</v>
      </c>
      <c r="AH88">
        <v>1</v>
      </c>
      <c r="AI88" s="66" t="str">
        <f t="shared" si="10"/>
        <v>1</v>
      </c>
      <c r="AJ88" s="66" t="str">
        <f t="shared" si="11"/>
        <v>1</v>
      </c>
      <c r="AK88" s="11" t="str">
        <f t="shared" si="12"/>
        <v>1</v>
      </c>
      <c r="AL88" s="11">
        <v>1</v>
      </c>
      <c r="AM88" s="11">
        <v>1</v>
      </c>
      <c r="AN88" s="11">
        <v>1</v>
      </c>
      <c r="AP88" t="s">
        <v>1367</v>
      </c>
    </row>
    <row r="89" spans="1:42" x14ac:dyDescent="0.25">
      <c r="A89" t="s">
        <v>253</v>
      </c>
      <c r="B89" t="s">
        <v>128</v>
      </c>
      <c r="C89">
        <v>2020</v>
      </c>
      <c r="D89" t="s">
        <v>1281</v>
      </c>
      <c r="E89">
        <v>0</v>
      </c>
      <c r="G89" t="s">
        <v>266</v>
      </c>
      <c r="H89">
        <v>1</v>
      </c>
      <c r="I89" s="11" t="s">
        <v>268</v>
      </c>
      <c r="J89" s="11" t="s">
        <v>1601</v>
      </c>
      <c r="K89" t="s">
        <v>1461</v>
      </c>
      <c r="L89" t="s">
        <v>1607</v>
      </c>
      <c r="M89" s="11" t="s">
        <v>1308</v>
      </c>
      <c r="N89" s="11" t="s">
        <v>1308</v>
      </c>
      <c r="O89" s="11" t="s">
        <v>280</v>
      </c>
      <c r="P89" s="73">
        <v>4.5</v>
      </c>
      <c r="Q89" s="11" t="s">
        <v>1497</v>
      </c>
      <c r="R89" t="s">
        <v>1602</v>
      </c>
      <c r="S89" s="11">
        <v>10</v>
      </c>
      <c r="T89" s="11">
        <v>10</v>
      </c>
      <c r="U89" s="11" t="s">
        <v>1694</v>
      </c>
      <c r="V89" s="11" t="s">
        <v>1393</v>
      </c>
      <c r="W89" s="11" t="s">
        <v>1604</v>
      </c>
      <c r="X89">
        <v>145</v>
      </c>
      <c r="Y89" s="11">
        <v>5</v>
      </c>
      <c r="Z89" s="22">
        <f t="shared" si="9"/>
        <v>3.3333333333333333E-2</v>
      </c>
      <c r="AA89" s="58">
        <v>1</v>
      </c>
      <c r="AB89" s="58">
        <v>1</v>
      </c>
      <c r="AC89" s="58">
        <v>3</v>
      </c>
      <c r="AD89" s="2" t="s">
        <v>1605</v>
      </c>
      <c r="AE89" t="s">
        <v>1728</v>
      </c>
      <c r="AF89">
        <v>1</v>
      </c>
      <c r="AG89">
        <v>1</v>
      </c>
      <c r="AH89">
        <v>1</v>
      </c>
      <c r="AI89" s="66" t="str">
        <f t="shared" si="10"/>
        <v>1</v>
      </c>
      <c r="AJ89" s="66" t="str">
        <f t="shared" si="11"/>
        <v>1</v>
      </c>
      <c r="AK89" s="11" t="str">
        <f t="shared" si="12"/>
        <v>1</v>
      </c>
      <c r="AL89" s="11">
        <v>1</v>
      </c>
      <c r="AM89" s="11">
        <v>1</v>
      </c>
      <c r="AN89" s="11">
        <v>1</v>
      </c>
    </row>
    <row r="90" spans="1:42" x14ac:dyDescent="0.25">
      <c r="A90" t="s">
        <v>254</v>
      </c>
      <c r="B90" t="s">
        <v>129</v>
      </c>
      <c r="C90">
        <v>2020</v>
      </c>
      <c r="D90" t="s">
        <v>1281</v>
      </c>
      <c r="E90">
        <v>0</v>
      </c>
      <c r="G90" t="s">
        <v>266</v>
      </c>
      <c r="H90">
        <v>1</v>
      </c>
      <c r="I90" s="11" t="s">
        <v>268</v>
      </c>
      <c r="J90" s="11" t="s">
        <v>1485</v>
      </c>
      <c r="L90" t="s">
        <v>1608</v>
      </c>
      <c r="M90" s="11" t="s">
        <v>1308</v>
      </c>
      <c r="N90" s="11" t="s">
        <v>1308</v>
      </c>
      <c r="O90" s="11" t="s">
        <v>283</v>
      </c>
      <c r="P90" s="73">
        <v>8</v>
      </c>
      <c r="Q90" s="11" t="s">
        <v>268</v>
      </c>
      <c r="R90" t="s">
        <v>1358</v>
      </c>
      <c r="S90" s="11">
        <v>8</v>
      </c>
      <c r="T90" s="11">
        <v>8</v>
      </c>
      <c r="U90" s="11" t="s">
        <v>1330</v>
      </c>
      <c r="V90" s="11" t="s">
        <v>1610</v>
      </c>
      <c r="X90">
        <v>97</v>
      </c>
      <c r="Y90" s="11">
        <v>2</v>
      </c>
      <c r="Z90" s="22">
        <f t="shared" si="9"/>
        <v>2.0202020202020204E-2</v>
      </c>
      <c r="AA90" s="58">
        <v>2</v>
      </c>
      <c r="AB90" s="58">
        <v>0</v>
      </c>
      <c r="AC90" s="58">
        <v>0</v>
      </c>
      <c r="AD90" s="2" t="s">
        <v>1304</v>
      </c>
      <c r="AE90" t="s">
        <v>1609</v>
      </c>
      <c r="AF90">
        <v>1</v>
      </c>
      <c r="AG90">
        <v>1</v>
      </c>
      <c r="AH90">
        <v>0</v>
      </c>
      <c r="AI90" s="66" t="str">
        <f t="shared" si="10"/>
        <v>1</v>
      </c>
      <c r="AJ90" s="66" t="str">
        <f t="shared" si="11"/>
        <v>1</v>
      </c>
      <c r="AK90" s="11" t="str">
        <f t="shared" si="12"/>
        <v>1</v>
      </c>
      <c r="AL90" s="11">
        <v>1</v>
      </c>
      <c r="AM90" s="11">
        <v>1</v>
      </c>
      <c r="AN90" s="11">
        <v>1</v>
      </c>
    </row>
    <row r="91" spans="1:42" x14ac:dyDescent="0.25">
      <c r="A91" t="s">
        <v>255</v>
      </c>
      <c r="B91" t="s">
        <v>130</v>
      </c>
      <c r="C91">
        <v>2020</v>
      </c>
      <c r="D91" t="s">
        <v>1281</v>
      </c>
      <c r="E91">
        <v>0</v>
      </c>
      <c r="G91" t="s">
        <v>266</v>
      </c>
      <c r="H91">
        <v>1</v>
      </c>
      <c r="I91" s="11" t="s">
        <v>268</v>
      </c>
      <c r="J91" s="11" t="s">
        <v>1485</v>
      </c>
      <c r="L91" t="s">
        <v>1608</v>
      </c>
      <c r="M91" s="11" t="s">
        <v>1308</v>
      </c>
      <c r="N91" s="11" t="s">
        <v>1308</v>
      </c>
      <c r="O91" s="11" t="s">
        <v>283</v>
      </c>
      <c r="P91" s="73">
        <v>8</v>
      </c>
      <c r="Q91" s="11" t="s">
        <v>268</v>
      </c>
      <c r="R91" t="s">
        <v>1358</v>
      </c>
      <c r="S91" s="11">
        <v>8</v>
      </c>
      <c r="T91" s="11">
        <v>8</v>
      </c>
      <c r="U91" s="11" t="s">
        <v>1330</v>
      </c>
      <c r="V91" s="11" t="s">
        <v>1610</v>
      </c>
      <c r="X91">
        <v>57</v>
      </c>
      <c r="Y91" s="11">
        <v>0</v>
      </c>
      <c r="Z91" s="22">
        <f t="shared" si="9"/>
        <v>0</v>
      </c>
      <c r="AA91" s="58">
        <v>0</v>
      </c>
      <c r="AB91" s="58">
        <v>0</v>
      </c>
      <c r="AC91" s="58">
        <v>0</v>
      </c>
      <c r="AD91" s="2" t="s">
        <v>268</v>
      </c>
      <c r="AF91">
        <v>0</v>
      </c>
      <c r="AG91">
        <v>0</v>
      </c>
      <c r="AH91">
        <v>0</v>
      </c>
      <c r="AI91" s="66" t="str">
        <f t="shared" si="10"/>
        <v>0</v>
      </c>
      <c r="AJ91" s="66" t="str">
        <f t="shared" si="11"/>
        <v>0</v>
      </c>
      <c r="AK91" s="11" t="str">
        <f t="shared" si="12"/>
        <v>0</v>
      </c>
      <c r="AL91" s="11">
        <v>0</v>
      </c>
      <c r="AM91" s="11">
        <v>0</v>
      </c>
      <c r="AN91" s="11">
        <v>0</v>
      </c>
    </row>
    <row r="92" spans="1:42" x14ac:dyDescent="0.25">
      <c r="A92" t="s">
        <v>256</v>
      </c>
      <c r="B92" t="s">
        <v>131</v>
      </c>
      <c r="C92">
        <v>2019</v>
      </c>
      <c r="D92" t="s">
        <v>1281</v>
      </c>
      <c r="E92">
        <v>0</v>
      </c>
      <c r="F92" t="s">
        <v>1365</v>
      </c>
      <c r="G92" t="s">
        <v>266</v>
      </c>
      <c r="H92">
        <v>1</v>
      </c>
      <c r="I92" s="11" t="s">
        <v>268</v>
      </c>
      <c r="J92" s="11">
        <v>10</v>
      </c>
      <c r="K92" t="s">
        <v>1461</v>
      </c>
      <c r="L92" t="s">
        <v>1608</v>
      </c>
      <c r="M92" s="11" t="s">
        <v>1308</v>
      </c>
      <c r="N92" s="11" t="s">
        <v>1308</v>
      </c>
      <c r="O92" s="11" t="s">
        <v>1611</v>
      </c>
      <c r="P92" s="73">
        <v>5</v>
      </c>
      <c r="Q92" s="11" t="s">
        <v>1497</v>
      </c>
      <c r="R92" t="s">
        <v>1602</v>
      </c>
      <c r="S92" s="11">
        <v>15</v>
      </c>
      <c r="T92" s="11">
        <v>15</v>
      </c>
      <c r="U92" s="11" t="s">
        <v>1330</v>
      </c>
      <c r="V92" s="11" t="s">
        <v>1286</v>
      </c>
      <c r="X92">
        <v>71</v>
      </c>
      <c r="Y92" s="11">
        <v>5</v>
      </c>
      <c r="Z92" s="22">
        <f t="shared" si="9"/>
        <v>6.5789473684210523E-2</v>
      </c>
      <c r="AA92" s="58">
        <v>0</v>
      </c>
      <c r="AB92" s="58">
        <v>0</v>
      </c>
      <c r="AC92" s="58">
        <v>5</v>
      </c>
      <c r="AD92" s="2" t="s">
        <v>1304</v>
      </c>
      <c r="AE92" t="s">
        <v>1612</v>
      </c>
      <c r="AF92">
        <v>0</v>
      </c>
      <c r="AG92">
        <v>0</v>
      </c>
      <c r="AH92">
        <v>1</v>
      </c>
      <c r="AI92" s="66" t="str">
        <f t="shared" si="10"/>
        <v>0</v>
      </c>
      <c r="AJ92" s="66" t="str">
        <f t="shared" si="11"/>
        <v>1</v>
      </c>
      <c r="AK92" s="11" t="str">
        <f t="shared" si="12"/>
        <v>1</v>
      </c>
      <c r="AL92" s="11">
        <v>0</v>
      </c>
      <c r="AM92" s="11">
        <v>1</v>
      </c>
      <c r="AN92" s="11">
        <v>1</v>
      </c>
    </row>
    <row r="93" spans="1:42" x14ac:dyDescent="0.25">
      <c r="A93" t="s">
        <v>262</v>
      </c>
      <c r="B93" t="s">
        <v>137</v>
      </c>
      <c r="C93">
        <v>2019</v>
      </c>
      <c r="D93" t="s">
        <v>1281</v>
      </c>
      <c r="E93">
        <v>1</v>
      </c>
      <c r="G93" t="s">
        <v>266</v>
      </c>
      <c r="H93">
        <v>1</v>
      </c>
      <c r="I93" s="11" t="s">
        <v>268</v>
      </c>
      <c r="J93" s="11">
        <v>0.1</v>
      </c>
      <c r="K93" t="s">
        <v>1461</v>
      </c>
      <c r="M93" s="11">
        <v>-2</v>
      </c>
      <c r="N93" s="11" t="s">
        <v>277</v>
      </c>
      <c r="O93" s="11" t="s">
        <v>1378</v>
      </c>
      <c r="P93" s="73">
        <v>5</v>
      </c>
      <c r="Q93" s="11" t="s">
        <v>1497</v>
      </c>
      <c r="R93" s="4" t="s">
        <v>1620</v>
      </c>
      <c r="S93" s="11">
        <v>4</v>
      </c>
      <c r="T93" s="11">
        <v>4</v>
      </c>
      <c r="U93" s="11" t="s">
        <v>1330</v>
      </c>
      <c r="V93" s="11" t="s">
        <v>1622</v>
      </c>
      <c r="X93">
        <v>59</v>
      </c>
      <c r="Y93" s="11">
        <v>11</v>
      </c>
      <c r="Z93" s="22">
        <f t="shared" si="9"/>
        <v>0.15714285714285714</v>
      </c>
      <c r="AA93" s="58">
        <v>0</v>
      </c>
      <c r="AB93" s="58">
        <v>8</v>
      </c>
      <c r="AC93" s="58">
        <v>3</v>
      </c>
      <c r="AD93" s="2" t="s">
        <v>1407</v>
      </c>
      <c r="AE93" t="s">
        <v>1621</v>
      </c>
      <c r="AF93">
        <v>0</v>
      </c>
      <c r="AG93">
        <v>1</v>
      </c>
      <c r="AH93">
        <v>1</v>
      </c>
      <c r="AI93" s="66" t="str">
        <f t="shared" si="10"/>
        <v>1</v>
      </c>
      <c r="AJ93" s="66" t="str">
        <f t="shared" si="11"/>
        <v>1</v>
      </c>
      <c r="AK93" s="11" t="str">
        <f t="shared" si="12"/>
        <v>1</v>
      </c>
      <c r="AL93" s="11">
        <v>1</v>
      </c>
      <c r="AM93" s="11">
        <v>1</v>
      </c>
      <c r="AN93" s="11">
        <v>1</v>
      </c>
    </row>
    <row r="94" spans="1:42" x14ac:dyDescent="0.25">
      <c r="A94" t="s">
        <v>169</v>
      </c>
      <c r="B94" t="s">
        <v>44</v>
      </c>
      <c r="C94">
        <v>2019</v>
      </c>
      <c r="D94" t="s">
        <v>1349</v>
      </c>
      <c r="E94">
        <v>1</v>
      </c>
      <c r="G94" t="s">
        <v>276</v>
      </c>
      <c r="H94">
        <v>1</v>
      </c>
      <c r="I94" s="11" t="s">
        <v>1304</v>
      </c>
      <c r="J94" s="11" t="s">
        <v>1304</v>
      </c>
      <c r="K94" t="s">
        <v>1351</v>
      </c>
      <c r="L94" t="s">
        <v>1353</v>
      </c>
      <c r="M94" s="11" t="s">
        <v>1308</v>
      </c>
      <c r="N94" s="11" t="s">
        <v>1308</v>
      </c>
      <c r="O94" s="11" t="s">
        <v>1354</v>
      </c>
      <c r="P94" s="73">
        <v>3.5</v>
      </c>
      <c r="Q94" s="11" t="s">
        <v>1497</v>
      </c>
      <c r="R94" t="s">
        <v>1357</v>
      </c>
      <c r="S94" s="11" t="s">
        <v>1350</v>
      </c>
      <c r="T94" s="11" t="s">
        <v>1350</v>
      </c>
      <c r="U94" s="11" t="s">
        <v>1348</v>
      </c>
      <c r="V94" s="11" t="s">
        <v>1264</v>
      </c>
      <c r="W94" s="11" t="s">
        <v>1349</v>
      </c>
      <c r="X94">
        <v>38</v>
      </c>
      <c r="Y94" s="11">
        <v>8</v>
      </c>
      <c r="Z94" s="22">
        <f t="shared" si="9"/>
        <v>0.17391304347826086</v>
      </c>
      <c r="AA94" s="58">
        <v>8</v>
      </c>
      <c r="AB94" s="58">
        <v>0</v>
      </c>
      <c r="AC94" s="58">
        <v>0</v>
      </c>
      <c r="AD94" s="2" t="s">
        <v>1304</v>
      </c>
      <c r="AE94" t="s">
        <v>1352</v>
      </c>
      <c r="AF94">
        <v>1</v>
      </c>
      <c r="AG94">
        <v>1</v>
      </c>
      <c r="AH94">
        <v>0</v>
      </c>
      <c r="AI94" s="66" t="str">
        <f t="shared" si="10"/>
        <v>1</v>
      </c>
      <c r="AJ94" s="66" t="str">
        <f t="shared" si="11"/>
        <v>1</v>
      </c>
      <c r="AK94" s="11" t="str">
        <f t="shared" si="12"/>
        <v>1</v>
      </c>
      <c r="AL94" s="11">
        <v>1</v>
      </c>
      <c r="AM94" s="11">
        <v>1</v>
      </c>
      <c r="AN94" s="11">
        <v>1</v>
      </c>
    </row>
    <row r="95" spans="1:42" x14ac:dyDescent="0.25">
      <c r="A95" t="s">
        <v>213</v>
      </c>
      <c r="B95" t="s">
        <v>88</v>
      </c>
      <c r="C95">
        <v>2020</v>
      </c>
      <c r="D95" t="s">
        <v>1281</v>
      </c>
      <c r="E95">
        <v>0</v>
      </c>
      <c r="F95">
        <v>0</v>
      </c>
      <c r="G95" t="s">
        <v>1493</v>
      </c>
      <c r="H95">
        <v>1</v>
      </c>
      <c r="I95" s="11" t="s">
        <v>268</v>
      </c>
      <c r="J95" s="11">
        <v>1</v>
      </c>
      <c r="L95" t="s">
        <v>1304</v>
      </c>
      <c r="M95" s="11">
        <v>-1</v>
      </c>
      <c r="N95" s="11" t="s">
        <v>1304</v>
      </c>
      <c r="O95" s="11" t="s">
        <v>1494</v>
      </c>
      <c r="P95" s="73">
        <v>6</v>
      </c>
      <c r="Q95" s="11" t="s">
        <v>268</v>
      </c>
      <c r="R95" t="s">
        <v>1323</v>
      </c>
      <c r="S95" s="11">
        <v>6</v>
      </c>
      <c r="T95" s="11" t="s">
        <v>1492</v>
      </c>
      <c r="U95" s="11" t="s">
        <v>1327</v>
      </c>
      <c r="V95" s="11">
        <v>13</v>
      </c>
      <c r="X95">
        <v>97</v>
      </c>
      <c r="Y95" s="11">
        <v>12</v>
      </c>
      <c r="Z95" s="22">
        <f t="shared" si="9"/>
        <v>0.11009174311926606</v>
      </c>
      <c r="AA95" s="58">
        <v>8</v>
      </c>
      <c r="AB95" s="58">
        <v>0</v>
      </c>
      <c r="AC95" s="58">
        <v>4</v>
      </c>
      <c r="AD95" s="2" t="s">
        <v>1304</v>
      </c>
      <c r="AE95" t="s">
        <v>1495</v>
      </c>
      <c r="AF95">
        <v>1</v>
      </c>
      <c r="AG95">
        <v>1</v>
      </c>
      <c r="AH95">
        <v>1</v>
      </c>
      <c r="AI95" s="66" t="str">
        <f t="shared" si="10"/>
        <v>1</v>
      </c>
      <c r="AJ95" s="66" t="str">
        <f t="shared" si="11"/>
        <v>1</v>
      </c>
      <c r="AK95" s="11" t="str">
        <f t="shared" si="12"/>
        <v>1</v>
      </c>
      <c r="AL95" s="11">
        <v>1</v>
      </c>
      <c r="AM95" s="11">
        <v>1</v>
      </c>
      <c r="AN95" s="11">
        <v>1</v>
      </c>
    </row>
    <row r="96" spans="1:42" x14ac:dyDescent="0.25">
      <c r="G96" s="52"/>
      <c r="H96" s="52"/>
      <c r="I96" s="53"/>
      <c r="AE96" s="56"/>
      <c r="AF96" s="52"/>
      <c r="AG96" s="52"/>
      <c r="AH96" s="52"/>
      <c r="AI96" s="53"/>
      <c r="AJ96" s="53"/>
      <c r="AK96" s="53"/>
      <c r="AL96" s="53">
        <f>SUM(AL2:AL95)</f>
        <v>58</v>
      </c>
      <c r="AM96" s="53">
        <f>SUM(AM2:AM95)</f>
        <v>34</v>
      </c>
      <c r="AN96" s="53">
        <f>SUM(AN2:AN95)</f>
        <v>67</v>
      </c>
      <c r="AO96" s="52"/>
    </row>
    <row r="97" spans="2:41" x14ac:dyDescent="0.25">
      <c r="G97" s="52"/>
      <c r="H97" s="54"/>
      <c r="I97" s="74" t="s">
        <v>1821</v>
      </c>
      <c r="J97" s="11">
        <v>18</v>
      </c>
      <c r="AE97" s="56"/>
      <c r="AF97" s="54"/>
      <c r="AG97" s="54"/>
      <c r="AH97" s="54"/>
      <c r="AI97" s="74"/>
      <c r="AJ97" s="74"/>
      <c r="AK97" s="74"/>
      <c r="AL97" s="74">
        <f>AL96/100</f>
        <v>0.57999999999999996</v>
      </c>
      <c r="AM97" s="74">
        <f>AM96/100</f>
        <v>0.34</v>
      </c>
      <c r="AN97" s="74">
        <f>AN96/100</f>
        <v>0.67</v>
      </c>
      <c r="AO97" s="52"/>
    </row>
    <row r="98" spans="2:41" x14ac:dyDescent="0.25">
      <c r="G98" s="52"/>
      <c r="H98" s="52"/>
      <c r="I98" s="53"/>
      <c r="AE98" s="56"/>
      <c r="AF98" s="52"/>
      <c r="AG98" s="52"/>
      <c r="AH98" s="52"/>
      <c r="AI98" s="53"/>
      <c r="AJ98" s="53"/>
      <c r="AK98" s="53"/>
      <c r="AL98" s="53">
        <f>AL96-4</f>
        <v>54</v>
      </c>
      <c r="AM98" s="53">
        <f>38-0</f>
        <v>38</v>
      </c>
      <c r="AN98" s="53">
        <f>AN96-5</f>
        <v>62</v>
      </c>
      <c r="AO98" s="52"/>
    </row>
    <row r="99" spans="2:41" x14ac:dyDescent="0.25">
      <c r="G99" s="52"/>
      <c r="H99" s="54"/>
      <c r="I99" s="74"/>
      <c r="AE99" s="56"/>
      <c r="AF99" s="54"/>
      <c r="AG99" s="54"/>
      <c r="AH99" s="54"/>
      <c r="AI99" s="74"/>
      <c r="AJ99" s="74"/>
      <c r="AK99" s="74"/>
      <c r="AL99" s="74">
        <f>AL98/95</f>
        <v>0.56842105263157894</v>
      </c>
      <c r="AM99" s="74">
        <f>AM98/95</f>
        <v>0.4</v>
      </c>
      <c r="AN99" s="74">
        <f>AN98/95</f>
        <v>0.65263157894736845</v>
      </c>
      <c r="AO99" s="52"/>
    </row>
    <row r="100" spans="2:41" x14ac:dyDescent="0.25">
      <c r="G100" s="52"/>
      <c r="H100" s="52"/>
      <c r="I100" s="53"/>
    </row>
    <row r="103" spans="2:41" x14ac:dyDescent="0.25">
      <c r="U103" s="21"/>
      <c r="V103" s="4"/>
      <c r="W103" s="4"/>
      <c r="X103" s="4"/>
      <c r="Y103" s="4"/>
    </row>
    <row r="104" spans="2:41" x14ac:dyDescent="0.25">
      <c r="N104"/>
      <c r="U104" s="4"/>
      <c r="V104" s="4"/>
      <c r="W104" s="4"/>
      <c r="X104" s="4"/>
      <c r="Y104" s="4"/>
    </row>
    <row r="105" spans="2:41" ht="17.25" customHeight="1" x14ac:dyDescent="0.25">
      <c r="B105" s="26"/>
      <c r="C105" s="26"/>
      <c r="D105" s="86"/>
      <c r="E105" s="87"/>
      <c r="F105" s="87"/>
      <c r="G105" s="26"/>
      <c r="H105" s="26"/>
      <c r="K105" s="87"/>
      <c r="L105" s="26"/>
      <c r="M105" s="86"/>
      <c r="N105"/>
      <c r="O105" s="14"/>
      <c r="P105" s="85"/>
      <c r="Q105" s="14"/>
      <c r="R105" s="88"/>
      <c r="S105" s="14"/>
      <c r="T105" s="86"/>
      <c r="U105" s="87"/>
      <c r="V105" s="87"/>
      <c r="W105" s="87"/>
      <c r="X105" s="4"/>
      <c r="Y105" s="4"/>
      <c r="Z105" s="25"/>
      <c r="AA105" s="65"/>
      <c r="AB105" s="65"/>
      <c r="AC105" s="65"/>
      <c r="AD105" s="16"/>
      <c r="AE105" s="88"/>
      <c r="AF105" s="88"/>
      <c r="AG105" s="88"/>
      <c r="AH105" s="88"/>
      <c r="AI105" s="14"/>
      <c r="AJ105" s="14"/>
      <c r="AK105" s="14"/>
      <c r="AL105" s="14"/>
      <c r="AM105" s="14"/>
      <c r="AN105" s="14"/>
    </row>
    <row r="106" spans="2:41" x14ac:dyDescent="0.25">
      <c r="N106"/>
      <c r="T106" s="87"/>
      <c r="U106" s="87"/>
      <c r="V106" s="87"/>
      <c r="W106" s="87"/>
    </row>
    <row r="107" spans="2:41" x14ac:dyDescent="0.25">
      <c r="M107" s="14"/>
      <c r="N107"/>
      <c r="T107" s="87"/>
      <c r="U107" s="87"/>
      <c r="V107" s="87"/>
      <c r="W107" s="87"/>
    </row>
    <row r="108" spans="2:41" x14ac:dyDescent="0.25">
      <c r="N108"/>
    </row>
    <row r="109" spans="2:41" x14ac:dyDescent="0.25">
      <c r="N109"/>
    </row>
    <row r="110" spans="2:41" x14ac:dyDescent="0.25">
      <c r="N110"/>
    </row>
    <row r="111" spans="2:41" x14ac:dyDescent="0.25">
      <c r="N111"/>
    </row>
    <row r="112" spans="2:41" x14ac:dyDescent="0.25">
      <c r="N112"/>
    </row>
    <row r="113" spans="14:14" x14ac:dyDescent="0.25">
      <c r="N113"/>
    </row>
    <row r="114" spans="14:14" x14ac:dyDescent="0.25">
      <c r="N114"/>
    </row>
    <row r="115" spans="14:14" x14ac:dyDescent="0.25">
      <c r="N115"/>
    </row>
    <row r="116" spans="14:14" x14ac:dyDescent="0.25">
      <c r="N116"/>
    </row>
    <row r="117" spans="14:14" x14ac:dyDescent="0.25">
      <c r="N117"/>
    </row>
    <row r="118" spans="14:14" x14ac:dyDescent="0.25">
      <c r="N118"/>
    </row>
    <row r="119" spans="14:14" x14ac:dyDescent="0.25">
      <c r="N119"/>
    </row>
    <row r="120" spans="14:14" x14ac:dyDescent="0.25">
      <c r="N120"/>
    </row>
    <row r="121" spans="14:14" x14ac:dyDescent="0.25">
      <c r="N121"/>
    </row>
    <row r="122" spans="14:14" x14ac:dyDescent="0.25">
      <c r="N122"/>
    </row>
    <row r="123" spans="14:14" x14ac:dyDescent="0.25">
      <c r="N123"/>
    </row>
    <row r="124" spans="14:14" x14ac:dyDescent="0.25">
      <c r="N124"/>
    </row>
    <row r="125" spans="14:14" x14ac:dyDescent="0.25">
      <c r="N125"/>
    </row>
    <row r="126" spans="14:14" x14ac:dyDescent="0.25">
      <c r="N126"/>
    </row>
    <row r="127" spans="14:14" x14ac:dyDescent="0.25">
      <c r="N127"/>
    </row>
    <row r="128" spans="14:14" x14ac:dyDescent="0.25">
      <c r="N128"/>
    </row>
    <row r="129" spans="14:14" x14ac:dyDescent="0.25">
      <c r="N129"/>
    </row>
    <row r="130" spans="14:14" x14ac:dyDescent="0.25">
      <c r="N130"/>
    </row>
    <row r="131" spans="14:14" x14ac:dyDescent="0.25">
      <c r="N131"/>
    </row>
    <row r="132" spans="14:14" x14ac:dyDescent="0.25">
      <c r="N132"/>
    </row>
    <row r="133" spans="14:14" x14ac:dyDescent="0.25">
      <c r="N133"/>
    </row>
    <row r="134" spans="14:14" x14ac:dyDescent="0.25">
      <c r="N134"/>
    </row>
    <row r="135" spans="14:14" x14ac:dyDescent="0.25">
      <c r="N135"/>
    </row>
    <row r="136" spans="14:14" x14ac:dyDescent="0.25">
      <c r="N136"/>
    </row>
    <row r="137" spans="14:14" x14ac:dyDescent="0.25">
      <c r="N137"/>
    </row>
    <row r="138" spans="14:14" x14ac:dyDescent="0.25">
      <c r="N138"/>
    </row>
    <row r="139" spans="14:14" x14ac:dyDescent="0.25">
      <c r="N139"/>
    </row>
    <row r="140" spans="14:14" x14ac:dyDescent="0.25">
      <c r="N140"/>
    </row>
    <row r="141" spans="14:14" x14ac:dyDescent="0.25">
      <c r="N141"/>
    </row>
    <row r="142" spans="14:14" x14ac:dyDescent="0.25">
      <c r="N142"/>
    </row>
    <row r="143" spans="14:14" x14ac:dyDescent="0.25">
      <c r="N143"/>
    </row>
    <row r="144" spans="14:14" x14ac:dyDescent="0.25">
      <c r="N144"/>
    </row>
    <row r="145" spans="14:14" x14ac:dyDescent="0.25">
      <c r="N145"/>
    </row>
    <row r="146" spans="14:14" x14ac:dyDescent="0.25">
      <c r="N146"/>
    </row>
    <row r="147" spans="14:14" x14ac:dyDescent="0.25">
      <c r="N147"/>
    </row>
    <row r="148" spans="14:14" x14ac:dyDescent="0.25">
      <c r="N148"/>
    </row>
    <row r="149" spans="14:14" x14ac:dyDescent="0.25">
      <c r="N149"/>
    </row>
    <row r="150" spans="14:14" x14ac:dyDescent="0.25">
      <c r="N150"/>
    </row>
    <row r="151" spans="14:14" x14ac:dyDescent="0.25">
      <c r="N151"/>
    </row>
    <row r="152" spans="14:14" x14ac:dyDescent="0.25">
      <c r="N152"/>
    </row>
    <row r="153" spans="14:14" x14ac:dyDescent="0.25">
      <c r="N153"/>
    </row>
    <row r="154" spans="14:14" x14ac:dyDescent="0.25">
      <c r="N154"/>
    </row>
    <row r="155" spans="14:14" x14ac:dyDescent="0.25">
      <c r="N155"/>
    </row>
    <row r="156" spans="14:14" x14ac:dyDescent="0.25">
      <c r="N156"/>
    </row>
    <row r="157" spans="14:14" x14ac:dyDescent="0.25">
      <c r="N157"/>
    </row>
    <row r="158" spans="14:14" x14ac:dyDescent="0.25">
      <c r="N158"/>
    </row>
    <row r="159" spans="14:14" x14ac:dyDescent="0.25">
      <c r="N159"/>
    </row>
    <row r="160" spans="14:14" x14ac:dyDescent="0.25">
      <c r="N160"/>
    </row>
    <row r="161" spans="14:14" x14ac:dyDescent="0.25">
      <c r="N161"/>
    </row>
    <row r="162" spans="14:14" x14ac:dyDescent="0.25">
      <c r="N162"/>
    </row>
    <row r="163" spans="14:14" x14ac:dyDescent="0.25">
      <c r="N163"/>
    </row>
    <row r="164" spans="14:14" x14ac:dyDescent="0.25">
      <c r="N164"/>
    </row>
    <row r="165" spans="14:14" x14ac:dyDescent="0.25">
      <c r="N165"/>
    </row>
    <row r="166" spans="14:14" x14ac:dyDescent="0.25">
      <c r="N166"/>
    </row>
    <row r="167" spans="14:14" x14ac:dyDescent="0.25">
      <c r="N167"/>
    </row>
    <row r="168" spans="14:14" x14ac:dyDescent="0.25">
      <c r="N168"/>
    </row>
    <row r="169" spans="14:14" x14ac:dyDescent="0.25">
      <c r="N169"/>
    </row>
    <row r="170" spans="14:14" x14ac:dyDescent="0.25">
      <c r="N170"/>
    </row>
    <row r="171" spans="14:14" x14ac:dyDescent="0.25">
      <c r="N171"/>
    </row>
    <row r="172" spans="14:14" x14ac:dyDescent="0.25">
      <c r="N172"/>
    </row>
    <row r="173" spans="14:14" x14ac:dyDescent="0.25">
      <c r="N173"/>
    </row>
    <row r="174" spans="14:14" x14ac:dyDescent="0.25">
      <c r="N174"/>
    </row>
    <row r="175" spans="14:14" x14ac:dyDescent="0.25">
      <c r="N175"/>
    </row>
    <row r="176" spans="14:14" x14ac:dyDescent="0.25">
      <c r="N176"/>
    </row>
    <row r="177" spans="14:14" x14ac:dyDescent="0.25">
      <c r="N177"/>
    </row>
    <row r="178" spans="14:14" x14ac:dyDescent="0.25">
      <c r="N178"/>
    </row>
    <row r="179" spans="14:14" x14ac:dyDescent="0.25">
      <c r="N179"/>
    </row>
    <row r="180" spans="14:14" x14ac:dyDescent="0.25">
      <c r="N180"/>
    </row>
    <row r="181" spans="14:14" x14ac:dyDescent="0.25">
      <c r="N181"/>
    </row>
    <row r="182" spans="14:14" x14ac:dyDescent="0.25">
      <c r="N182"/>
    </row>
    <row r="183" spans="14:14" x14ac:dyDescent="0.25">
      <c r="N183"/>
    </row>
    <row r="184" spans="14:14" x14ac:dyDescent="0.25">
      <c r="N184"/>
    </row>
    <row r="185" spans="14:14" x14ac:dyDescent="0.25">
      <c r="N185"/>
    </row>
    <row r="186" spans="14:14" x14ac:dyDescent="0.25">
      <c r="N186"/>
    </row>
    <row r="187" spans="14:14" x14ac:dyDescent="0.25">
      <c r="N187"/>
    </row>
    <row r="188" spans="14:14" x14ac:dyDescent="0.25">
      <c r="N188"/>
    </row>
    <row r="189" spans="14:14" x14ac:dyDescent="0.25">
      <c r="N189"/>
    </row>
    <row r="190" spans="14:14" x14ac:dyDescent="0.25">
      <c r="N190"/>
    </row>
    <row r="191" spans="14:14" x14ac:dyDescent="0.25">
      <c r="N191"/>
    </row>
    <row r="192" spans="14:14" x14ac:dyDescent="0.25">
      <c r="N192"/>
    </row>
    <row r="193" spans="14:14" x14ac:dyDescent="0.25">
      <c r="N193"/>
    </row>
    <row r="194" spans="14:14" x14ac:dyDescent="0.25">
      <c r="N194"/>
    </row>
    <row r="195" spans="14:14" x14ac:dyDescent="0.25">
      <c r="N195"/>
    </row>
    <row r="196" spans="14:14" x14ac:dyDescent="0.25">
      <c r="N196"/>
    </row>
    <row r="197" spans="14:14" x14ac:dyDescent="0.25">
      <c r="N197"/>
    </row>
    <row r="198" spans="14:14" x14ac:dyDescent="0.25">
      <c r="N198"/>
    </row>
    <row r="199" spans="14:14" x14ac:dyDescent="0.25">
      <c r="N199"/>
    </row>
    <row r="200" spans="14:14" x14ac:dyDescent="0.25">
      <c r="N200"/>
    </row>
    <row r="201" spans="14:14" x14ac:dyDescent="0.25">
      <c r="N201"/>
    </row>
    <row r="202" spans="14:14" x14ac:dyDescent="0.25">
      <c r="N202"/>
    </row>
    <row r="203" spans="14:14" x14ac:dyDescent="0.25">
      <c r="N203"/>
    </row>
  </sheetData>
  <sortState ref="A2:AP209">
    <sortCondition descending="1" ref="G2:G209"/>
  </sortState>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I126"/>
  <sheetViews>
    <sheetView zoomScale="55" zoomScaleNormal="55" workbookViewId="0">
      <selection activeCell="A127" sqref="A127"/>
    </sheetView>
  </sheetViews>
  <sheetFormatPr defaultRowHeight="15" x14ac:dyDescent="0.25"/>
  <cols>
    <col min="12" max="12" width="16.140625" customWidth="1"/>
  </cols>
  <sheetData>
    <row r="1" spans="1:87" x14ac:dyDescent="0.25">
      <c r="A1" t="s">
        <v>292</v>
      </c>
      <c r="B1" t="s">
        <v>293</v>
      </c>
      <c r="C1" t="s">
        <v>294</v>
      </c>
      <c r="D1" t="s">
        <v>9</v>
      </c>
      <c r="E1" t="s">
        <v>264</v>
      </c>
      <c r="F1" t="s">
        <v>295</v>
      </c>
      <c r="G1" t="s">
        <v>296</v>
      </c>
      <c r="H1" t="s">
        <v>297</v>
      </c>
      <c r="I1" t="s">
        <v>298</v>
      </c>
      <c r="J1" t="s">
        <v>299</v>
      </c>
      <c r="K1" t="s">
        <v>300</v>
      </c>
      <c r="L1" t="s">
        <v>301</v>
      </c>
      <c r="M1" t="s">
        <v>302</v>
      </c>
      <c r="N1" t="s">
        <v>303</v>
      </c>
      <c r="O1" t="s">
        <v>304</v>
      </c>
      <c r="P1" t="s">
        <v>305</v>
      </c>
      <c r="Q1" t="s">
        <v>306</v>
      </c>
      <c r="R1" t="s">
        <v>307</v>
      </c>
      <c r="S1" t="s">
        <v>308</v>
      </c>
      <c r="T1" t="s">
        <v>309</v>
      </c>
      <c r="U1" t="s">
        <v>310</v>
      </c>
      <c r="V1" t="s">
        <v>311</v>
      </c>
      <c r="W1" t="s">
        <v>312</v>
      </c>
      <c r="X1" t="s">
        <v>313</v>
      </c>
      <c r="Y1" t="s">
        <v>314</v>
      </c>
      <c r="Z1" t="s">
        <v>315</v>
      </c>
      <c r="AA1" t="s">
        <v>316</v>
      </c>
      <c r="AB1" t="s">
        <v>317</v>
      </c>
      <c r="AC1" t="s">
        <v>318</v>
      </c>
      <c r="AD1" t="s">
        <v>319</v>
      </c>
      <c r="AE1" t="s">
        <v>320</v>
      </c>
      <c r="AF1" t="s">
        <v>321</v>
      </c>
      <c r="AG1" t="s">
        <v>322</v>
      </c>
      <c r="AH1" t="s">
        <v>323</v>
      </c>
      <c r="AI1" t="s">
        <v>324</v>
      </c>
      <c r="AJ1" t="s">
        <v>325</v>
      </c>
      <c r="AK1" t="s">
        <v>326</v>
      </c>
      <c r="AL1" t="s">
        <v>327</v>
      </c>
      <c r="AM1" t="s">
        <v>328</v>
      </c>
      <c r="AN1" t="s">
        <v>329</v>
      </c>
      <c r="AO1" t="s">
        <v>330</v>
      </c>
      <c r="AP1" t="s">
        <v>331</v>
      </c>
      <c r="AQ1" t="s">
        <v>332</v>
      </c>
      <c r="AR1" t="s">
        <v>333</v>
      </c>
      <c r="AS1" t="s">
        <v>334</v>
      </c>
      <c r="AT1" t="s">
        <v>335</v>
      </c>
      <c r="AU1" t="s">
        <v>336</v>
      </c>
      <c r="AV1" t="s">
        <v>337</v>
      </c>
      <c r="AW1" t="s">
        <v>338</v>
      </c>
      <c r="AX1" t="s">
        <v>339</v>
      </c>
      <c r="AY1" t="s">
        <v>340</v>
      </c>
      <c r="AZ1" t="s">
        <v>341</v>
      </c>
      <c r="BA1" t="s">
        <v>342</v>
      </c>
      <c r="BB1" t="s">
        <v>343</v>
      </c>
      <c r="BC1" t="s">
        <v>344</v>
      </c>
      <c r="BD1" t="s">
        <v>345</v>
      </c>
      <c r="BE1" t="s">
        <v>346</v>
      </c>
      <c r="BF1" t="s">
        <v>347</v>
      </c>
      <c r="BG1" t="s">
        <v>348</v>
      </c>
      <c r="BH1" t="s">
        <v>349</v>
      </c>
      <c r="BI1" t="s">
        <v>350</v>
      </c>
      <c r="BJ1" t="s">
        <v>351</v>
      </c>
      <c r="BK1" t="s">
        <v>352</v>
      </c>
      <c r="BL1" t="s">
        <v>353</v>
      </c>
      <c r="BM1" t="s">
        <v>354</v>
      </c>
      <c r="BN1" t="s">
        <v>355</v>
      </c>
      <c r="BO1" t="s">
        <v>356</v>
      </c>
      <c r="BP1" t="s">
        <v>357</v>
      </c>
      <c r="BQ1" t="s">
        <v>358</v>
      </c>
      <c r="BR1" t="s">
        <v>359</v>
      </c>
      <c r="BS1" t="s">
        <v>360</v>
      </c>
      <c r="BT1" t="s">
        <v>361</v>
      </c>
      <c r="BU1" t="s">
        <v>362</v>
      </c>
      <c r="BV1" t="s">
        <v>363</v>
      </c>
      <c r="BW1" t="s">
        <v>364</v>
      </c>
      <c r="BX1" t="s">
        <v>365</v>
      </c>
      <c r="BY1" t="s">
        <v>366</v>
      </c>
      <c r="BZ1" t="s">
        <v>367</v>
      </c>
      <c r="CA1" t="s">
        <v>368</v>
      </c>
      <c r="CB1" t="s">
        <v>369</v>
      </c>
      <c r="CC1" t="s">
        <v>370</v>
      </c>
      <c r="CD1" t="s">
        <v>371</v>
      </c>
      <c r="CE1" t="s">
        <v>372</v>
      </c>
      <c r="CF1" t="s">
        <v>373</v>
      </c>
      <c r="CG1" t="s">
        <v>374</v>
      </c>
      <c r="CH1" t="s">
        <v>375</v>
      </c>
      <c r="CI1" t="s">
        <v>376</v>
      </c>
    </row>
    <row r="2" spans="1:87" x14ac:dyDescent="0.25">
      <c r="A2" t="s">
        <v>377</v>
      </c>
      <c r="B2" t="s">
        <v>378</v>
      </c>
      <c r="C2">
        <v>2019</v>
      </c>
      <c r="D2" t="s">
        <v>14</v>
      </c>
      <c r="E2" t="s">
        <v>139</v>
      </c>
      <c r="F2" t="s">
        <v>379</v>
      </c>
      <c r="H2" t="s">
        <v>380</v>
      </c>
      <c r="I2" t="s">
        <v>381</v>
      </c>
      <c r="J2" t="s">
        <v>382</v>
      </c>
      <c r="K2" t="s">
        <v>383</v>
      </c>
      <c r="L2">
        <v>2019</v>
      </c>
      <c r="M2" s="8">
        <v>43962.745810185188</v>
      </c>
      <c r="N2" s="8">
        <v>43962.745810185188</v>
      </c>
      <c r="O2" s="8">
        <v>43962.745810185188</v>
      </c>
      <c r="P2" t="s">
        <v>384</v>
      </c>
      <c r="R2">
        <v>3</v>
      </c>
      <c r="S2">
        <v>97</v>
      </c>
      <c r="AC2" t="s">
        <v>270</v>
      </c>
      <c r="AH2" t="s">
        <v>385</v>
      </c>
      <c r="AJ2" t="s">
        <v>386</v>
      </c>
      <c r="AL2" t="s">
        <v>387</v>
      </c>
      <c r="AO2" t="s">
        <v>388</v>
      </c>
    </row>
    <row r="3" spans="1:87" x14ac:dyDescent="0.25">
      <c r="A3" t="s">
        <v>389</v>
      </c>
      <c r="B3" t="s">
        <v>378</v>
      </c>
      <c r="C3">
        <v>2020</v>
      </c>
      <c r="D3" t="s">
        <v>15</v>
      </c>
      <c r="E3" t="s">
        <v>140</v>
      </c>
      <c r="F3" t="s">
        <v>390</v>
      </c>
      <c r="H3" t="s">
        <v>391</v>
      </c>
      <c r="I3" t="s">
        <v>392</v>
      </c>
      <c r="J3" t="s">
        <v>393</v>
      </c>
      <c r="K3" t="s">
        <v>394</v>
      </c>
      <c r="L3" s="9">
        <v>43843</v>
      </c>
      <c r="M3" s="8">
        <v>43962.848773148151</v>
      </c>
      <c r="N3" s="8">
        <v>43962.848773148151</v>
      </c>
      <c r="O3" s="8">
        <v>43962.848773148151</v>
      </c>
      <c r="U3" t="s">
        <v>390</v>
      </c>
      <c r="AC3" t="s">
        <v>270</v>
      </c>
      <c r="AH3" t="s">
        <v>395</v>
      </c>
      <c r="AL3" t="s">
        <v>396</v>
      </c>
    </row>
    <row r="4" spans="1:87" x14ac:dyDescent="0.25">
      <c r="A4" t="s">
        <v>397</v>
      </c>
      <c r="B4" t="s">
        <v>378</v>
      </c>
      <c r="C4">
        <v>2019</v>
      </c>
      <c r="D4" t="s">
        <v>16</v>
      </c>
      <c r="E4" t="s">
        <v>141</v>
      </c>
      <c r="F4" t="s">
        <v>398</v>
      </c>
      <c r="H4" t="s">
        <v>399</v>
      </c>
      <c r="I4" t="s">
        <v>400</v>
      </c>
      <c r="K4" t="s">
        <v>401</v>
      </c>
      <c r="L4" t="s">
        <v>402</v>
      </c>
      <c r="M4" s="8">
        <v>43961.194571759261</v>
      </c>
      <c r="N4" s="8">
        <v>43961.194571759261</v>
      </c>
      <c r="P4" t="s">
        <v>403</v>
      </c>
      <c r="R4">
        <v>9</v>
      </c>
      <c r="S4">
        <v>56</v>
      </c>
      <c r="U4" t="s">
        <v>398</v>
      </c>
      <c r="AC4" t="s">
        <v>404</v>
      </c>
      <c r="AH4" t="s">
        <v>405</v>
      </c>
      <c r="AJ4" t="s">
        <v>406</v>
      </c>
      <c r="AL4" t="s">
        <v>407</v>
      </c>
      <c r="AO4" t="s">
        <v>408</v>
      </c>
    </row>
    <row r="5" spans="1:87" x14ac:dyDescent="0.25">
      <c r="A5" t="s">
        <v>409</v>
      </c>
      <c r="B5" t="s">
        <v>378</v>
      </c>
      <c r="C5">
        <v>2020</v>
      </c>
      <c r="D5" t="s">
        <v>17</v>
      </c>
      <c r="E5" t="s">
        <v>142</v>
      </c>
      <c r="F5" t="s">
        <v>410</v>
      </c>
      <c r="H5" t="s">
        <v>411</v>
      </c>
      <c r="I5" t="s">
        <v>412</v>
      </c>
      <c r="J5" t="s">
        <v>413</v>
      </c>
      <c r="K5" t="s">
        <v>414</v>
      </c>
      <c r="L5" s="9">
        <v>43893</v>
      </c>
      <c r="M5" s="8">
        <v>43961.230682870373</v>
      </c>
      <c r="N5" s="8">
        <v>43961.230682870373</v>
      </c>
      <c r="O5" s="8">
        <v>43961.230682870373</v>
      </c>
      <c r="P5" s="3">
        <v>43845</v>
      </c>
      <c r="R5">
        <v>1</v>
      </c>
      <c r="S5">
        <v>10</v>
      </c>
      <c r="AC5" t="s">
        <v>270</v>
      </c>
      <c r="AD5" t="s">
        <v>415</v>
      </c>
      <c r="AH5" t="s">
        <v>416</v>
      </c>
      <c r="AJ5" t="s">
        <v>417</v>
      </c>
      <c r="AL5" t="s">
        <v>418</v>
      </c>
    </row>
    <row r="6" spans="1:87" x14ac:dyDescent="0.25">
      <c r="A6" t="s">
        <v>419</v>
      </c>
      <c r="B6" t="s">
        <v>378</v>
      </c>
      <c r="C6">
        <v>2019</v>
      </c>
      <c r="D6" t="s">
        <v>18</v>
      </c>
      <c r="E6" t="s">
        <v>143</v>
      </c>
      <c r="F6" t="s">
        <v>420</v>
      </c>
      <c r="L6">
        <v>2019</v>
      </c>
      <c r="M6" s="8">
        <v>43961.631041666667</v>
      </c>
      <c r="N6" s="8">
        <v>43961.631041666667</v>
      </c>
      <c r="AH6" t="s">
        <v>421</v>
      </c>
      <c r="AJ6" t="s">
        <v>422</v>
      </c>
      <c r="AL6" t="s">
        <v>423</v>
      </c>
    </row>
    <row r="7" spans="1:87" x14ac:dyDescent="0.25">
      <c r="A7" t="s">
        <v>424</v>
      </c>
      <c r="B7" t="s">
        <v>378</v>
      </c>
      <c r="C7">
        <v>2019</v>
      </c>
      <c r="D7" t="s">
        <v>19</v>
      </c>
      <c r="E7" t="s">
        <v>144</v>
      </c>
      <c r="F7" t="s">
        <v>425</v>
      </c>
      <c r="H7" t="s">
        <v>426</v>
      </c>
      <c r="I7" t="s">
        <v>427</v>
      </c>
      <c r="J7" t="s">
        <v>428</v>
      </c>
      <c r="K7" t="s">
        <v>429</v>
      </c>
      <c r="L7" t="s">
        <v>430</v>
      </c>
      <c r="M7" s="8">
        <v>43961.949236111112</v>
      </c>
      <c r="N7" s="8">
        <v>43961.954409722224</v>
      </c>
      <c r="O7" s="8">
        <v>43961.949236111112</v>
      </c>
      <c r="P7" t="s">
        <v>431</v>
      </c>
      <c r="R7">
        <v>4</v>
      </c>
      <c r="S7">
        <v>19</v>
      </c>
      <c r="U7" t="s">
        <v>432</v>
      </c>
      <c r="AC7" t="s">
        <v>270</v>
      </c>
      <c r="AH7" t="s">
        <v>433</v>
      </c>
      <c r="AL7" t="s">
        <v>434</v>
      </c>
    </row>
    <row r="8" spans="1:87" x14ac:dyDescent="0.25">
      <c r="A8" t="s">
        <v>435</v>
      </c>
      <c r="B8" t="s">
        <v>378</v>
      </c>
      <c r="C8">
        <v>2019</v>
      </c>
      <c r="D8" t="s">
        <v>20</v>
      </c>
      <c r="E8" t="s">
        <v>145</v>
      </c>
      <c r="F8" t="s">
        <v>436</v>
      </c>
      <c r="H8" t="s">
        <v>437</v>
      </c>
      <c r="I8" t="s">
        <v>438</v>
      </c>
      <c r="J8" t="s">
        <v>439</v>
      </c>
      <c r="K8" t="s">
        <v>440</v>
      </c>
      <c r="L8" s="9">
        <v>43709</v>
      </c>
      <c r="M8" s="8">
        <v>43963.69803240741</v>
      </c>
      <c r="N8" s="8">
        <v>43963.69803240741</v>
      </c>
      <c r="O8" s="8">
        <v>43963.69803240741</v>
      </c>
      <c r="P8" t="s">
        <v>441</v>
      </c>
      <c r="S8">
        <v>64</v>
      </c>
      <c r="U8" t="s">
        <v>436</v>
      </c>
      <c r="AC8" t="s">
        <v>270</v>
      </c>
      <c r="AH8" t="s">
        <v>442</v>
      </c>
      <c r="AL8" t="s">
        <v>443</v>
      </c>
      <c r="AO8" t="s">
        <v>444</v>
      </c>
    </row>
    <row r="9" spans="1:87" x14ac:dyDescent="0.25">
      <c r="A9" t="s">
        <v>445</v>
      </c>
      <c r="B9" t="s">
        <v>378</v>
      </c>
      <c r="C9">
        <v>2020</v>
      </c>
      <c r="D9" t="s">
        <v>21</v>
      </c>
      <c r="E9" t="s">
        <v>146</v>
      </c>
      <c r="F9" t="s">
        <v>446</v>
      </c>
      <c r="L9">
        <v>2020</v>
      </c>
      <c r="M9" s="8">
        <v>43961.685324074075</v>
      </c>
      <c r="N9" s="8">
        <v>43961.685324074075</v>
      </c>
      <c r="V9" t="s">
        <v>447</v>
      </c>
      <c r="AH9" t="s">
        <v>421</v>
      </c>
      <c r="AJ9" t="s">
        <v>448</v>
      </c>
      <c r="AL9" t="s">
        <v>449</v>
      </c>
    </row>
    <row r="10" spans="1:87" x14ac:dyDescent="0.25">
      <c r="A10" t="s">
        <v>450</v>
      </c>
      <c r="B10" t="s">
        <v>378</v>
      </c>
      <c r="C10">
        <v>2019</v>
      </c>
      <c r="D10" t="s">
        <v>22</v>
      </c>
      <c r="E10" t="s">
        <v>147</v>
      </c>
      <c r="F10" t="s">
        <v>410</v>
      </c>
      <c r="H10" t="s">
        <v>411</v>
      </c>
      <c r="I10" t="s">
        <v>451</v>
      </c>
      <c r="K10" t="s">
        <v>452</v>
      </c>
      <c r="L10" s="9">
        <v>43536</v>
      </c>
      <c r="M10" s="8">
        <v>43961.194571759261</v>
      </c>
      <c r="N10" s="8">
        <v>43961.194571759261</v>
      </c>
      <c r="P10">
        <v>4175</v>
      </c>
      <c r="S10">
        <v>9</v>
      </c>
      <c r="U10" t="s">
        <v>453</v>
      </c>
      <c r="AC10" t="s">
        <v>404</v>
      </c>
      <c r="AH10" t="s">
        <v>405</v>
      </c>
      <c r="AJ10" t="s">
        <v>454</v>
      </c>
      <c r="AL10" t="s">
        <v>455</v>
      </c>
      <c r="AO10" t="s">
        <v>456</v>
      </c>
    </row>
    <row r="11" spans="1:87" s="5" customFormat="1" x14ac:dyDescent="0.25">
      <c r="A11" s="5" t="s">
        <v>457</v>
      </c>
      <c r="B11" s="5" t="s">
        <v>378</v>
      </c>
      <c r="C11" s="5">
        <v>2019</v>
      </c>
      <c r="D11" s="5" t="s">
        <v>23</v>
      </c>
      <c r="E11" s="5" t="s">
        <v>148</v>
      </c>
      <c r="F11" s="5" t="s">
        <v>458</v>
      </c>
      <c r="H11" s="5" t="s">
        <v>459</v>
      </c>
      <c r="I11" s="5" t="s">
        <v>460</v>
      </c>
      <c r="K11" s="5" t="s">
        <v>461</v>
      </c>
      <c r="L11" s="5">
        <v>2019</v>
      </c>
      <c r="M11" s="10">
        <v>43961.194571759261</v>
      </c>
      <c r="N11" s="10">
        <v>43961.194571759261</v>
      </c>
      <c r="P11" s="5" t="s">
        <v>462</v>
      </c>
      <c r="S11" s="5">
        <v>7</v>
      </c>
      <c r="U11" s="5" t="s">
        <v>463</v>
      </c>
      <c r="AC11" s="5" t="s">
        <v>404</v>
      </c>
      <c r="AH11" s="5" t="s">
        <v>405</v>
      </c>
      <c r="AJ11" s="5" t="s">
        <v>464</v>
      </c>
      <c r="AL11" s="5" t="s">
        <v>465</v>
      </c>
      <c r="AO11" s="5" t="s">
        <v>466</v>
      </c>
    </row>
    <row r="12" spans="1:87" x14ac:dyDescent="0.25">
      <c r="A12" t="s">
        <v>467</v>
      </c>
      <c r="B12" t="s">
        <v>378</v>
      </c>
      <c r="C12">
        <v>2020</v>
      </c>
      <c r="D12" t="s">
        <v>24</v>
      </c>
      <c r="E12" t="s">
        <v>149</v>
      </c>
      <c r="F12" t="s">
        <v>468</v>
      </c>
      <c r="L12">
        <v>2020</v>
      </c>
      <c r="M12" s="8">
        <v>43961.860868055555</v>
      </c>
      <c r="N12" s="8">
        <v>43961.860868055555</v>
      </c>
      <c r="V12" t="s">
        <v>469</v>
      </c>
      <c r="AH12" t="s">
        <v>421</v>
      </c>
      <c r="AJ12" t="s">
        <v>470</v>
      </c>
      <c r="AL12" t="s">
        <v>471</v>
      </c>
    </row>
    <row r="13" spans="1:87" x14ac:dyDescent="0.25">
      <c r="A13" t="s">
        <v>472</v>
      </c>
      <c r="B13" t="s">
        <v>378</v>
      </c>
      <c r="C13">
        <v>2020</v>
      </c>
      <c r="D13" t="s">
        <v>25</v>
      </c>
      <c r="E13" t="s">
        <v>150</v>
      </c>
      <c r="F13" t="s">
        <v>473</v>
      </c>
      <c r="L13">
        <v>2020</v>
      </c>
      <c r="M13" s="8">
        <v>43961.216956018521</v>
      </c>
      <c r="N13" s="8">
        <v>43961.216956018521</v>
      </c>
      <c r="P13">
        <v>20190271</v>
      </c>
      <c r="R13">
        <v>1800</v>
      </c>
      <c r="S13">
        <v>375</v>
      </c>
      <c r="AH13" t="s">
        <v>421</v>
      </c>
      <c r="AJ13" t="s">
        <v>474</v>
      </c>
      <c r="AL13" t="s">
        <v>475</v>
      </c>
    </row>
    <row r="14" spans="1:87" x14ac:dyDescent="0.25">
      <c r="A14" t="s">
        <v>476</v>
      </c>
      <c r="B14" t="s">
        <v>378</v>
      </c>
      <c r="C14">
        <v>2020</v>
      </c>
      <c r="D14" t="s">
        <v>26</v>
      </c>
      <c r="E14" t="s">
        <v>151</v>
      </c>
      <c r="F14" t="s">
        <v>477</v>
      </c>
      <c r="H14">
        <v>10538119</v>
      </c>
      <c r="I14" t="s">
        <v>478</v>
      </c>
      <c r="J14" t="s">
        <v>479</v>
      </c>
      <c r="K14" t="s">
        <v>480</v>
      </c>
      <c r="L14" t="s">
        <v>481</v>
      </c>
      <c r="M14" s="8">
        <v>43961.949479166666</v>
      </c>
      <c r="N14" s="8">
        <v>43961.954363425924</v>
      </c>
      <c r="O14" s="8">
        <v>43961.949479166666</v>
      </c>
      <c r="P14">
        <v>116308</v>
      </c>
      <c r="S14">
        <v>206</v>
      </c>
      <c r="U14" t="s">
        <v>477</v>
      </c>
      <c r="AC14" t="s">
        <v>270</v>
      </c>
      <c r="AH14" t="s">
        <v>433</v>
      </c>
      <c r="AL14" t="s">
        <v>482</v>
      </c>
    </row>
    <row r="15" spans="1:87" x14ac:dyDescent="0.25">
      <c r="A15" t="s">
        <v>483</v>
      </c>
      <c r="B15" t="s">
        <v>378</v>
      </c>
      <c r="C15">
        <v>2020</v>
      </c>
      <c r="D15" t="s">
        <v>27</v>
      </c>
      <c r="E15" t="s">
        <v>152</v>
      </c>
      <c r="F15" t="s">
        <v>484</v>
      </c>
      <c r="I15" t="s">
        <v>485</v>
      </c>
      <c r="J15" t="s">
        <v>486</v>
      </c>
      <c r="K15" t="s">
        <v>487</v>
      </c>
      <c r="L15">
        <v>2020</v>
      </c>
      <c r="M15" s="8">
        <v>43963.729004629633</v>
      </c>
      <c r="N15" s="8">
        <v>43963.730150462965</v>
      </c>
      <c r="O15" s="8">
        <v>43963.729004629633</v>
      </c>
      <c r="R15">
        <v>1</v>
      </c>
      <c r="S15">
        <v>10</v>
      </c>
      <c r="AC15" t="s">
        <v>404</v>
      </c>
      <c r="AD15" t="s">
        <v>488</v>
      </c>
      <c r="AH15" t="s">
        <v>489</v>
      </c>
      <c r="AJ15" t="s">
        <v>490</v>
      </c>
      <c r="AL15" t="s">
        <v>491</v>
      </c>
      <c r="AO15" t="s">
        <v>492</v>
      </c>
    </row>
    <row r="16" spans="1:87" x14ac:dyDescent="0.25">
      <c r="A16" t="s">
        <v>493</v>
      </c>
      <c r="B16" t="s">
        <v>378</v>
      </c>
      <c r="C16">
        <v>2019</v>
      </c>
      <c r="D16" t="s">
        <v>28</v>
      </c>
      <c r="E16" t="s">
        <v>153</v>
      </c>
      <c r="F16" t="s">
        <v>494</v>
      </c>
      <c r="H16" t="s">
        <v>495</v>
      </c>
      <c r="I16" t="s">
        <v>496</v>
      </c>
      <c r="J16" t="s">
        <v>497</v>
      </c>
      <c r="K16" t="s">
        <v>498</v>
      </c>
      <c r="L16" t="s">
        <v>499</v>
      </c>
      <c r="M16" s="8">
        <v>43961.949155092596</v>
      </c>
      <c r="N16" s="8">
        <v>43961.949166666665</v>
      </c>
      <c r="O16" s="8">
        <v>43961.949155092596</v>
      </c>
      <c r="P16">
        <v>148</v>
      </c>
      <c r="R16">
        <v>1</v>
      </c>
      <c r="S16">
        <v>9</v>
      </c>
      <c r="U16" t="s">
        <v>500</v>
      </c>
      <c r="AC16" t="s">
        <v>270</v>
      </c>
      <c r="AH16" t="s">
        <v>433</v>
      </c>
      <c r="AL16" t="s">
        <v>501</v>
      </c>
    </row>
    <row r="17" spans="1:42" x14ac:dyDescent="0.25">
      <c r="A17" t="s">
        <v>502</v>
      </c>
      <c r="B17" t="s">
        <v>378</v>
      </c>
      <c r="C17">
        <v>2019</v>
      </c>
      <c r="D17" t="s">
        <v>29</v>
      </c>
      <c r="E17" t="s">
        <v>154</v>
      </c>
      <c r="F17" t="s">
        <v>503</v>
      </c>
      <c r="H17" t="s">
        <v>504</v>
      </c>
      <c r="I17" t="s">
        <v>505</v>
      </c>
      <c r="J17" t="s">
        <v>506</v>
      </c>
      <c r="K17" t="s">
        <v>507</v>
      </c>
      <c r="L17">
        <v>2019</v>
      </c>
      <c r="M17" s="8">
        <v>43961.231377314813</v>
      </c>
      <c r="N17" s="8">
        <v>43963.946134259262</v>
      </c>
      <c r="O17" s="8">
        <v>43961.231377314813</v>
      </c>
      <c r="S17">
        <v>8</v>
      </c>
      <c r="U17" t="s">
        <v>503</v>
      </c>
      <c r="AH17" t="s">
        <v>508</v>
      </c>
      <c r="AJ17" t="s">
        <v>509</v>
      </c>
      <c r="AL17" t="s">
        <v>510</v>
      </c>
      <c r="AM17" t="s">
        <v>506</v>
      </c>
    </row>
    <row r="18" spans="1:42" x14ac:dyDescent="0.25">
      <c r="A18" t="s">
        <v>511</v>
      </c>
      <c r="B18" t="s">
        <v>378</v>
      </c>
      <c r="C18">
        <v>2020</v>
      </c>
      <c r="D18" t="s">
        <v>30</v>
      </c>
      <c r="E18" t="s">
        <v>155</v>
      </c>
      <c r="F18" t="s">
        <v>512</v>
      </c>
      <c r="H18" t="s">
        <v>513</v>
      </c>
      <c r="I18" t="s">
        <v>514</v>
      </c>
      <c r="J18" t="s">
        <v>515</v>
      </c>
      <c r="K18" t="s">
        <v>516</v>
      </c>
      <c r="L18" s="9">
        <v>43983</v>
      </c>
      <c r="M18" s="8">
        <v>43961.956921296296</v>
      </c>
      <c r="N18" s="8">
        <v>43961.956921296296</v>
      </c>
      <c r="O18" s="8">
        <v>43961.956921296296</v>
      </c>
      <c r="P18">
        <v>103605</v>
      </c>
      <c r="S18">
        <v>129</v>
      </c>
      <c r="U18" t="s">
        <v>512</v>
      </c>
      <c r="AC18" t="s">
        <v>270</v>
      </c>
      <c r="AH18" t="s">
        <v>442</v>
      </c>
      <c r="AL18" t="s">
        <v>517</v>
      </c>
      <c r="AO18" t="s">
        <v>518</v>
      </c>
    </row>
    <row r="19" spans="1:42" x14ac:dyDescent="0.25">
      <c r="A19" t="s">
        <v>519</v>
      </c>
      <c r="B19" t="s">
        <v>378</v>
      </c>
      <c r="C19">
        <v>2020</v>
      </c>
      <c r="D19" t="s">
        <v>31</v>
      </c>
      <c r="E19" t="s">
        <v>156</v>
      </c>
      <c r="F19" t="s">
        <v>520</v>
      </c>
      <c r="H19" t="s">
        <v>521</v>
      </c>
      <c r="I19" t="s">
        <v>522</v>
      </c>
      <c r="J19" t="s">
        <v>523</v>
      </c>
      <c r="L19" t="s">
        <v>524</v>
      </c>
      <c r="M19" s="8">
        <v>43961.952523148146</v>
      </c>
      <c r="N19" s="8">
        <v>43961.952523148146</v>
      </c>
      <c r="O19" s="8">
        <v>43961.952511574076</v>
      </c>
      <c r="P19" t="s">
        <v>525</v>
      </c>
      <c r="R19">
        <v>5</v>
      </c>
      <c r="S19">
        <v>45</v>
      </c>
      <c r="U19" t="s">
        <v>526</v>
      </c>
      <c r="V19" t="s">
        <v>527</v>
      </c>
      <c r="AC19" t="s">
        <v>270</v>
      </c>
      <c r="AH19" t="s">
        <v>433</v>
      </c>
      <c r="AL19" t="s">
        <v>528</v>
      </c>
    </row>
    <row r="20" spans="1:42" x14ac:dyDescent="0.25">
      <c r="A20" t="s">
        <v>529</v>
      </c>
      <c r="B20" t="s">
        <v>378</v>
      </c>
      <c r="C20">
        <v>2019</v>
      </c>
      <c r="D20" t="s">
        <v>32</v>
      </c>
      <c r="E20" t="s">
        <v>157</v>
      </c>
      <c r="F20" t="s">
        <v>530</v>
      </c>
      <c r="H20" t="s">
        <v>531</v>
      </c>
      <c r="I20" t="s">
        <v>532</v>
      </c>
      <c r="J20" t="s">
        <v>533</v>
      </c>
      <c r="L20" s="9">
        <v>43726</v>
      </c>
      <c r="M20" s="8">
        <v>43961.952696759261</v>
      </c>
      <c r="N20" s="8">
        <v>43961.952696759261</v>
      </c>
      <c r="O20" s="8">
        <v>43961.952696759261</v>
      </c>
      <c r="P20" t="s">
        <v>534</v>
      </c>
      <c r="R20">
        <v>9</v>
      </c>
      <c r="S20">
        <v>14</v>
      </c>
      <c r="U20" t="s">
        <v>535</v>
      </c>
      <c r="V20" t="s">
        <v>536</v>
      </c>
      <c r="AC20" t="s">
        <v>270</v>
      </c>
      <c r="AH20" t="s">
        <v>433</v>
      </c>
      <c r="AL20" t="s">
        <v>537</v>
      </c>
      <c r="AP20" t="s">
        <v>538</v>
      </c>
    </row>
    <row r="21" spans="1:42" x14ac:dyDescent="0.25">
      <c r="A21" t="s">
        <v>539</v>
      </c>
      <c r="B21" t="s">
        <v>540</v>
      </c>
      <c r="C21">
        <v>2019</v>
      </c>
      <c r="D21" t="s">
        <v>33</v>
      </c>
      <c r="E21" t="s">
        <v>158</v>
      </c>
      <c r="J21" t="s">
        <v>541</v>
      </c>
      <c r="K21" t="s">
        <v>542</v>
      </c>
      <c r="L21" s="9">
        <v>43803</v>
      </c>
      <c r="M21" s="8">
        <v>43961.234375</v>
      </c>
      <c r="N21" s="8">
        <v>43961.234375</v>
      </c>
      <c r="O21" s="8">
        <v>43961.234375</v>
      </c>
      <c r="AA21" t="s">
        <v>543</v>
      </c>
      <c r="AE21" t="s">
        <v>544</v>
      </c>
      <c r="AH21" t="s">
        <v>433</v>
      </c>
      <c r="AJ21" t="s">
        <v>545</v>
      </c>
      <c r="AL21" t="s">
        <v>546</v>
      </c>
    </row>
    <row r="22" spans="1:42" x14ac:dyDescent="0.25">
      <c r="A22" t="s">
        <v>547</v>
      </c>
      <c r="B22" t="s">
        <v>540</v>
      </c>
      <c r="C22">
        <v>2019</v>
      </c>
      <c r="D22" t="s">
        <v>34</v>
      </c>
      <c r="E22" t="s">
        <v>159</v>
      </c>
      <c r="J22" t="s">
        <v>548</v>
      </c>
      <c r="K22" t="s">
        <v>549</v>
      </c>
      <c r="L22" s="9">
        <v>43530</v>
      </c>
      <c r="M22" s="8">
        <v>43961.226157407407</v>
      </c>
      <c r="N22" s="8">
        <v>43961.226157407407</v>
      </c>
      <c r="O22" s="8">
        <v>43961.226157407407</v>
      </c>
      <c r="V22" t="s">
        <v>550</v>
      </c>
      <c r="AA22" t="s">
        <v>543</v>
      </c>
      <c r="AC22" t="s">
        <v>270</v>
      </c>
      <c r="AE22" t="s">
        <v>544</v>
      </c>
      <c r="AH22" t="s">
        <v>433</v>
      </c>
      <c r="AJ22" t="s">
        <v>551</v>
      </c>
      <c r="AL22" t="s">
        <v>552</v>
      </c>
    </row>
    <row r="23" spans="1:42" x14ac:dyDescent="0.25">
      <c r="A23" t="s">
        <v>553</v>
      </c>
      <c r="B23" t="s">
        <v>378</v>
      </c>
      <c r="C23">
        <v>2019</v>
      </c>
      <c r="D23" t="s">
        <v>35</v>
      </c>
      <c r="E23" t="s">
        <v>160</v>
      </c>
      <c r="F23" t="s">
        <v>554</v>
      </c>
      <c r="H23" t="s">
        <v>555</v>
      </c>
      <c r="I23" t="s">
        <v>556</v>
      </c>
      <c r="J23" t="s">
        <v>557</v>
      </c>
      <c r="K23" t="s">
        <v>558</v>
      </c>
      <c r="L23" t="s">
        <v>499</v>
      </c>
      <c r="M23" s="8">
        <v>43961.949328703704</v>
      </c>
      <c r="N23" s="8">
        <v>43961.954340277778</v>
      </c>
      <c r="O23" s="8">
        <v>43961.949328703704</v>
      </c>
      <c r="P23" t="s">
        <v>559</v>
      </c>
      <c r="R23">
        <v>12</v>
      </c>
      <c r="S23">
        <v>236</v>
      </c>
      <c r="U23" t="s">
        <v>554</v>
      </c>
      <c r="AC23" t="s">
        <v>270</v>
      </c>
      <c r="AH23" t="s">
        <v>433</v>
      </c>
      <c r="AL23" t="s">
        <v>560</v>
      </c>
    </row>
    <row r="24" spans="1:42" x14ac:dyDescent="0.25">
      <c r="A24" t="s">
        <v>561</v>
      </c>
      <c r="B24" t="s">
        <v>378</v>
      </c>
      <c r="C24">
        <v>2019</v>
      </c>
      <c r="D24" t="s">
        <v>36</v>
      </c>
      <c r="E24" t="s">
        <v>161</v>
      </c>
      <c r="F24" t="s">
        <v>562</v>
      </c>
      <c r="H24">
        <v>15265900</v>
      </c>
      <c r="I24" t="s">
        <v>563</v>
      </c>
      <c r="J24" t="s">
        <v>564</v>
      </c>
      <c r="K24" t="s">
        <v>565</v>
      </c>
      <c r="L24" t="s">
        <v>566</v>
      </c>
      <c r="M24" s="8">
        <v>43961.955787037034</v>
      </c>
      <c r="N24" s="8">
        <v>43961.955787037034</v>
      </c>
      <c r="O24" s="8">
        <v>43961.955787037034</v>
      </c>
      <c r="P24" t="s">
        <v>567</v>
      </c>
      <c r="R24">
        <v>3</v>
      </c>
      <c r="S24">
        <v>20</v>
      </c>
      <c r="U24" t="s">
        <v>562</v>
      </c>
      <c r="AC24" t="s">
        <v>270</v>
      </c>
      <c r="AH24" t="s">
        <v>433</v>
      </c>
      <c r="AL24" t="s">
        <v>568</v>
      </c>
    </row>
    <row r="25" spans="1:42" x14ac:dyDescent="0.25">
      <c r="A25" t="s">
        <v>569</v>
      </c>
      <c r="B25" t="s">
        <v>378</v>
      </c>
      <c r="C25">
        <v>2020</v>
      </c>
      <c r="D25" t="s">
        <v>37</v>
      </c>
      <c r="E25" t="s">
        <v>162</v>
      </c>
      <c r="F25" t="s">
        <v>398</v>
      </c>
      <c r="H25" t="s">
        <v>570</v>
      </c>
      <c r="I25" t="s">
        <v>571</v>
      </c>
      <c r="J25" t="s">
        <v>572</v>
      </c>
      <c r="K25" t="s">
        <v>573</v>
      </c>
      <c r="L25">
        <v>2020</v>
      </c>
      <c r="M25" s="8">
        <v>43963.749074074076</v>
      </c>
      <c r="N25" s="8">
        <v>43963.946319444447</v>
      </c>
      <c r="O25" s="8">
        <v>43963.749074074076</v>
      </c>
      <c r="P25" t="s">
        <v>574</v>
      </c>
      <c r="R25" t="s">
        <v>575</v>
      </c>
      <c r="S25" t="s">
        <v>575</v>
      </c>
      <c r="V25" t="s">
        <v>576</v>
      </c>
      <c r="AC25" t="s">
        <v>270</v>
      </c>
      <c r="AD25" t="s">
        <v>577</v>
      </c>
      <c r="AH25" t="s">
        <v>385</v>
      </c>
      <c r="AJ25" t="s">
        <v>578</v>
      </c>
      <c r="AL25" t="s">
        <v>579</v>
      </c>
      <c r="AO25" t="s">
        <v>580</v>
      </c>
    </row>
    <row r="26" spans="1:42" x14ac:dyDescent="0.25">
      <c r="A26" t="s">
        <v>581</v>
      </c>
      <c r="B26" t="s">
        <v>378</v>
      </c>
      <c r="C26">
        <v>2019</v>
      </c>
      <c r="D26" t="s">
        <v>38</v>
      </c>
      <c r="E26" t="s">
        <v>163</v>
      </c>
      <c r="F26" t="s">
        <v>582</v>
      </c>
      <c r="H26" t="s">
        <v>583</v>
      </c>
      <c r="I26" t="s">
        <v>584</v>
      </c>
      <c r="J26" t="s">
        <v>585</v>
      </c>
      <c r="K26" t="s">
        <v>586</v>
      </c>
      <c r="L26" s="9">
        <v>43497</v>
      </c>
      <c r="M26" s="8">
        <v>43963.761956018519</v>
      </c>
      <c r="N26" s="8">
        <v>43963.761956018519</v>
      </c>
      <c r="O26" s="8">
        <v>43963.761956018519</v>
      </c>
      <c r="P26" t="s">
        <v>587</v>
      </c>
      <c r="S26">
        <v>183</v>
      </c>
      <c r="U26" t="s">
        <v>582</v>
      </c>
      <c r="V26" t="s">
        <v>588</v>
      </c>
      <c r="AC26" t="s">
        <v>270</v>
      </c>
      <c r="AH26" t="s">
        <v>442</v>
      </c>
      <c r="AL26" t="s">
        <v>589</v>
      </c>
      <c r="AO26" t="s">
        <v>590</v>
      </c>
    </row>
    <row r="27" spans="1:42" x14ac:dyDescent="0.25">
      <c r="A27" t="s">
        <v>591</v>
      </c>
      <c r="B27" t="s">
        <v>378</v>
      </c>
      <c r="C27">
        <v>2019</v>
      </c>
      <c r="D27" t="s">
        <v>39</v>
      </c>
      <c r="E27" t="s">
        <v>164</v>
      </c>
      <c r="F27" t="s">
        <v>592</v>
      </c>
      <c r="H27" t="s">
        <v>593</v>
      </c>
      <c r="I27" t="s">
        <v>594</v>
      </c>
      <c r="K27" t="s">
        <v>595</v>
      </c>
      <c r="L27" t="s">
        <v>596</v>
      </c>
      <c r="M27" s="8">
        <v>43961.194571759261</v>
      </c>
      <c r="N27" s="8">
        <v>43961.194571759261</v>
      </c>
      <c r="P27" t="s">
        <v>597</v>
      </c>
      <c r="S27">
        <v>140</v>
      </c>
      <c r="U27" t="s">
        <v>598</v>
      </c>
      <c r="AC27" t="s">
        <v>404</v>
      </c>
      <c r="AH27" t="s">
        <v>405</v>
      </c>
      <c r="AJ27" t="s">
        <v>599</v>
      </c>
      <c r="AL27" t="s">
        <v>600</v>
      </c>
      <c r="AO27" t="s">
        <v>601</v>
      </c>
    </row>
    <row r="28" spans="1:42" x14ac:dyDescent="0.25">
      <c r="A28" t="s">
        <v>602</v>
      </c>
      <c r="B28" t="s">
        <v>378</v>
      </c>
      <c r="C28">
        <v>2019</v>
      </c>
      <c r="D28" t="s">
        <v>40</v>
      </c>
      <c r="E28" t="s">
        <v>165</v>
      </c>
      <c r="F28" t="s">
        <v>520</v>
      </c>
      <c r="H28" t="s">
        <v>603</v>
      </c>
      <c r="I28" t="s">
        <v>604</v>
      </c>
      <c r="J28" t="s">
        <v>605</v>
      </c>
      <c r="K28" t="s">
        <v>606</v>
      </c>
      <c r="L28" t="s">
        <v>402</v>
      </c>
      <c r="M28" s="8">
        <v>43963.81962962963</v>
      </c>
      <c r="N28" s="8">
        <v>43963.81962962963</v>
      </c>
      <c r="O28" s="8">
        <v>43963.81962962963</v>
      </c>
      <c r="P28" t="s">
        <v>607</v>
      </c>
      <c r="R28">
        <v>10</v>
      </c>
      <c r="S28">
        <v>44</v>
      </c>
      <c r="AC28" t="s">
        <v>270</v>
      </c>
      <c r="AD28" t="s">
        <v>608</v>
      </c>
      <c r="AH28" t="s">
        <v>416</v>
      </c>
      <c r="AJ28" t="s">
        <v>609</v>
      </c>
      <c r="AL28" t="s">
        <v>610</v>
      </c>
    </row>
    <row r="29" spans="1:42" x14ac:dyDescent="0.25">
      <c r="A29" t="s">
        <v>611</v>
      </c>
      <c r="B29" t="s">
        <v>378</v>
      </c>
      <c r="C29">
        <v>2020</v>
      </c>
      <c r="D29" t="s">
        <v>41</v>
      </c>
      <c r="E29" t="s">
        <v>166</v>
      </c>
      <c r="F29" t="s">
        <v>477</v>
      </c>
      <c r="H29">
        <v>10538119</v>
      </c>
      <c r="I29" t="s">
        <v>612</v>
      </c>
      <c r="J29" t="s">
        <v>613</v>
      </c>
      <c r="L29" t="s">
        <v>524</v>
      </c>
      <c r="M29" s="8">
        <v>43961.952233796299</v>
      </c>
      <c r="N29" s="8">
        <v>43961.952233796299</v>
      </c>
      <c r="O29" s="8">
        <v>43961.952233796299</v>
      </c>
      <c r="P29">
        <v>116735</v>
      </c>
      <c r="U29" t="s">
        <v>477</v>
      </c>
      <c r="V29" t="s">
        <v>614</v>
      </c>
      <c r="AC29" t="s">
        <v>270</v>
      </c>
      <c r="AH29" t="s">
        <v>433</v>
      </c>
      <c r="AL29" t="s">
        <v>615</v>
      </c>
    </row>
    <row r="30" spans="1:42" x14ac:dyDescent="0.25">
      <c r="A30" t="s">
        <v>616</v>
      </c>
      <c r="B30" t="s">
        <v>378</v>
      </c>
      <c r="C30">
        <v>2019</v>
      </c>
      <c r="D30" t="s">
        <v>42</v>
      </c>
      <c r="E30" t="s">
        <v>167</v>
      </c>
      <c r="F30" t="s">
        <v>554</v>
      </c>
      <c r="H30" t="s">
        <v>555</v>
      </c>
      <c r="I30" t="s">
        <v>617</v>
      </c>
      <c r="J30" t="s">
        <v>618</v>
      </c>
      <c r="K30" t="s">
        <v>619</v>
      </c>
      <c r="L30" t="s">
        <v>596</v>
      </c>
      <c r="M30" s="8">
        <v>43961.949004629627</v>
      </c>
      <c r="N30" s="8">
        <v>43961.949016203704</v>
      </c>
      <c r="O30" s="8">
        <v>43961.949004629627</v>
      </c>
      <c r="P30" t="s">
        <v>620</v>
      </c>
      <c r="R30">
        <v>1</v>
      </c>
      <c r="S30">
        <v>236</v>
      </c>
      <c r="U30" t="s">
        <v>554</v>
      </c>
      <c r="AC30" t="s">
        <v>270</v>
      </c>
      <c r="AH30" t="s">
        <v>433</v>
      </c>
      <c r="AL30" t="s">
        <v>621</v>
      </c>
    </row>
    <row r="31" spans="1:42" x14ac:dyDescent="0.25">
      <c r="A31" t="s">
        <v>622</v>
      </c>
      <c r="B31" t="s">
        <v>378</v>
      </c>
      <c r="C31">
        <v>2020</v>
      </c>
      <c r="D31" t="s">
        <v>43</v>
      </c>
      <c r="E31" t="s">
        <v>168</v>
      </c>
      <c r="F31" t="s">
        <v>623</v>
      </c>
      <c r="H31">
        <v>10747427</v>
      </c>
      <c r="I31" t="s">
        <v>624</v>
      </c>
      <c r="J31" t="s">
        <v>625</v>
      </c>
      <c r="K31" t="s">
        <v>626</v>
      </c>
      <c r="L31" t="s">
        <v>481</v>
      </c>
      <c r="M31" s="8">
        <v>43961.952685185184</v>
      </c>
      <c r="N31" s="8">
        <v>43961.952685185184</v>
      </c>
      <c r="O31" s="8">
        <v>43961.952685185184</v>
      </c>
      <c r="P31">
        <v>107150</v>
      </c>
      <c r="S31">
        <v>168</v>
      </c>
      <c r="U31" t="s">
        <v>623</v>
      </c>
      <c r="AC31" t="s">
        <v>270</v>
      </c>
      <c r="AH31" t="s">
        <v>433</v>
      </c>
      <c r="AL31" t="s">
        <v>627</v>
      </c>
    </row>
    <row r="32" spans="1:42" x14ac:dyDescent="0.25">
      <c r="A32" t="s">
        <v>628</v>
      </c>
      <c r="B32" t="s">
        <v>378</v>
      </c>
      <c r="C32">
        <v>2019</v>
      </c>
      <c r="D32" t="s">
        <v>44</v>
      </c>
      <c r="E32" t="s">
        <v>169</v>
      </c>
      <c r="F32" t="s">
        <v>562</v>
      </c>
      <c r="L32">
        <v>2019</v>
      </c>
      <c r="M32" s="8">
        <v>43961.685740740744</v>
      </c>
      <c r="N32" s="8">
        <v>43961.685740740744</v>
      </c>
      <c r="P32" t="s">
        <v>629</v>
      </c>
      <c r="R32">
        <v>10</v>
      </c>
      <c r="S32">
        <v>20</v>
      </c>
      <c r="AH32" t="s">
        <v>421</v>
      </c>
      <c r="AJ32" t="s">
        <v>448</v>
      </c>
      <c r="AL32" t="s">
        <v>630</v>
      </c>
    </row>
    <row r="33" spans="1:42" x14ac:dyDescent="0.25">
      <c r="A33" t="s">
        <v>631</v>
      </c>
      <c r="B33" t="s">
        <v>378</v>
      </c>
      <c r="C33">
        <v>2019</v>
      </c>
      <c r="D33" t="s">
        <v>45</v>
      </c>
      <c r="E33" t="s">
        <v>170</v>
      </c>
      <c r="F33" t="s">
        <v>530</v>
      </c>
      <c r="H33" t="s">
        <v>531</v>
      </c>
      <c r="I33" t="s">
        <v>632</v>
      </c>
      <c r="J33" t="s">
        <v>633</v>
      </c>
      <c r="L33" s="9">
        <v>43755</v>
      </c>
      <c r="M33" s="8">
        <v>43961.952488425923</v>
      </c>
      <c r="N33" s="8">
        <v>43961.952488425923</v>
      </c>
      <c r="O33" s="8">
        <v>43961.952488425923</v>
      </c>
      <c r="P33" t="s">
        <v>634</v>
      </c>
      <c r="R33">
        <v>10</v>
      </c>
      <c r="S33">
        <v>14</v>
      </c>
      <c r="U33" t="s">
        <v>535</v>
      </c>
      <c r="AC33" t="s">
        <v>270</v>
      </c>
      <c r="AH33" t="s">
        <v>433</v>
      </c>
      <c r="AL33" t="s">
        <v>635</v>
      </c>
      <c r="AP33" t="s">
        <v>636</v>
      </c>
    </row>
    <row r="34" spans="1:42" x14ac:dyDescent="0.25">
      <c r="A34" t="s">
        <v>637</v>
      </c>
      <c r="B34" t="s">
        <v>378</v>
      </c>
      <c r="C34">
        <v>2019</v>
      </c>
      <c r="D34" t="s">
        <v>46</v>
      </c>
      <c r="E34" t="s">
        <v>171</v>
      </c>
      <c r="F34" t="s">
        <v>638</v>
      </c>
      <c r="H34" t="s">
        <v>639</v>
      </c>
      <c r="I34" t="s">
        <v>640</v>
      </c>
      <c r="J34" t="s">
        <v>641</v>
      </c>
      <c r="K34" t="s">
        <v>642</v>
      </c>
      <c r="L34" t="s">
        <v>499</v>
      </c>
      <c r="M34" s="8">
        <v>43961.952337962961</v>
      </c>
      <c r="N34" s="8">
        <v>43961.952337962961</v>
      </c>
      <c r="O34" s="8">
        <v>43961.952337962961</v>
      </c>
      <c r="P34" t="s">
        <v>643</v>
      </c>
      <c r="R34">
        <v>6</v>
      </c>
      <c r="S34">
        <v>32</v>
      </c>
      <c r="U34" t="s">
        <v>644</v>
      </c>
      <c r="AC34" t="s">
        <v>270</v>
      </c>
      <c r="AH34" t="s">
        <v>433</v>
      </c>
      <c r="AL34" t="s">
        <v>645</v>
      </c>
    </row>
    <row r="35" spans="1:42" x14ac:dyDescent="0.25">
      <c r="A35" t="s">
        <v>646</v>
      </c>
      <c r="B35" t="s">
        <v>378</v>
      </c>
      <c r="C35">
        <v>2020</v>
      </c>
      <c r="D35" t="s">
        <v>47</v>
      </c>
      <c r="E35" t="s">
        <v>172</v>
      </c>
      <c r="F35" t="s">
        <v>494</v>
      </c>
      <c r="H35" t="s">
        <v>495</v>
      </c>
      <c r="I35" t="s">
        <v>647</v>
      </c>
      <c r="J35" t="s">
        <v>648</v>
      </c>
      <c r="K35" t="s">
        <v>649</v>
      </c>
      <c r="L35" s="9">
        <v>43942</v>
      </c>
      <c r="M35" s="8">
        <v>43963.790312500001</v>
      </c>
      <c r="N35" s="8">
        <v>43963.790312500001</v>
      </c>
      <c r="O35" s="8">
        <v>43963.790312500001</v>
      </c>
      <c r="P35" s="3">
        <v>43840</v>
      </c>
      <c r="R35">
        <v>1</v>
      </c>
      <c r="S35">
        <v>10</v>
      </c>
      <c r="AC35" t="s">
        <v>270</v>
      </c>
      <c r="AD35" t="s">
        <v>415</v>
      </c>
      <c r="AH35" t="s">
        <v>416</v>
      </c>
      <c r="AJ35" t="s">
        <v>417</v>
      </c>
      <c r="AL35" t="s">
        <v>650</v>
      </c>
    </row>
    <row r="36" spans="1:42" x14ac:dyDescent="0.25">
      <c r="A36" t="s">
        <v>651</v>
      </c>
      <c r="B36" t="s">
        <v>378</v>
      </c>
      <c r="C36">
        <v>2019</v>
      </c>
      <c r="D36" t="s">
        <v>48</v>
      </c>
      <c r="E36" t="s">
        <v>173</v>
      </c>
      <c r="F36" t="s">
        <v>652</v>
      </c>
      <c r="H36" t="s">
        <v>653</v>
      </c>
      <c r="I36" t="s">
        <v>654</v>
      </c>
      <c r="J36" t="s">
        <v>655</v>
      </c>
      <c r="K36" t="s">
        <v>656</v>
      </c>
      <c r="L36" t="s">
        <v>657</v>
      </c>
      <c r="M36" s="8">
        <v>43961.94971064815</v>
      </c>
      <c r="N36" s="8">
        <v>43961.954317129632</v>
      </c>
      <c r="O36" s="8">
        <v>43961.94971064815</v>
      </c>
      <c r="P36" t="s">
        <v>658</v>
      </c>
      <c r="R36">
        <v>4</v>
      </c>
      <c r="S36">
        <v>47</v>
      </c>
      <c r="U36" t="s">
        <v>659</v>
      </c>
      <c r="AC36" t="s">
        <v>270</v>
      </c>
      <c r="AH36" t="s">
        <v>433</v>
      </c>
      <c r="AL36" t="s">
        <v>660</v>
      </c>
    </row>
    <row r="37" spans="1:42" x14ac:dyDescent="0.25">
      <c r="A37" t="s">
        <v>661</v>
      </c>
      <c r="B37" t="s">
        <v>378</v>
      </c>
      <c r="C37">
        <v>2020</v>
      </c>
      <c r="D37" t="s">
        <v>49</v>
      </c>
      <c r="E37" t="s">
        <v>174</v>
      </c>
      <c r="F37" t="s">
        <v>662</v>
      </c>
      <c r="H37">
        <v>1678760</v>
      </c>
      <c r="I37" t="s">
        <v>663</v>
      </c>
      <c r="J37" t="s">
        <v>664</v>
      </c>
      <c r="K37" t="s">
        <v>665</v>
      </c>
      <c r="L37" t="s">
        <v>666</v>
      </c>
      <c r="M37" s="8">
        <v>43961.94940972222</v>
      </c>
      <c r="N37" s="8">
        <v>43961.954293981478</v>
      </c>
      <c r="O37" s="8">
        <v>43961.94940972222</v>
      </c>
      <c r="P37" t="s">
        <v>667</v>
      </c>
      <c r="S37">
        <v>147</v>
      </c>
      <c r="U37" t="s">
        <v>662</v>
      </c>
      <c r="AC37" t="s">
        <v>270</v>
      </c>
      <c r="AH37" t="s">
        <v>433</v>
      </c>
      <c r="AL37" t="s">
        <v>668</v>
      </c>
    </row>
    <row r="38" spans="1:42" x14ac:dyDescent="0.25">
      <c r="A38" t="s">
        <v>669</v>
      </c>
      <c r="B38" t="s">
        <v>378</v>
      </c>
      <c r="C38">
        <v>2020</v>
      </c>
      <c r="D38" t="s">
        <v>50</v>
      </c>
      <c r="E38" t="s">
        <v>175</v>
      </c>
      <c r="F38" t="s">
        <v>670</v>
      </c>
      <c r="H38" t="s">
        <v>671</v>
      </c>
      <c r="I38" t="s">
        <v>672</v>
      </c>
      <c r="J38" t="s">
        <v>673</v>
      </c>
      <c r="K38" t="s">
        <v>674</v>
      </c>
      <c r="L38" s="9">
        <v>43848</v>
      </c>
      <c r="M38" s="8">
        <v>43963.79824074074</v>
      </c>
      <c r="N38" s="8">
        <v>43963.79824074074</v>
      </c>
      <c r="O38" s="8">
        <v>43963.79824074074</v>
      </c>
      <c r="P38">
        <v>134635</v>
      </c>
      <c r="S38">
        <v>716</v>
      </c>
      <c r="U38" t="s">
        <v>670</v>
      </c>
      <c r="AC38" t="s">
        <v>270</v>
      </c>
      <c r="AH38" t="s">
        <v>442</v>
      </c>
      <c r="AL38" t="s">
        <v>675</v>
      </c>
      <c r="AO38" t="s">
        <v>676</v>
      </c>
    </row>
    <row r="39" spans="1:42" x14ac:dyDescent="0.25">
      <c r="A39" t="s">
        <v>677</v>
      </c>
      <c r="B39" t="s">
        <v>378</v>
      </c>
      <c r="C39">
        <v>2020</v>
      </c>
      <c r="D39" t="s">
        <v>51</v>
      </c>
      <c r="E39" t="s">
        <v>176</v>
      </c>
      <c r="F39" t="s">
        <v>477</v>
      </c>
      <c r="H39" t="s">
        <v>678</v>
      </c>
      <c r="I39" t="s">
        <v>679</v>
      </c>
      <c r="J39" t="s">
        <v>680</v>
      </c>
      <c r="K39" t="s">
        <v>681</v>
      </c>
      <c r="L39" s="9">
        <v>43831</v>
      </c>
      <c r="M39" s="8">
        <v>43963.802060185182</v>
      </c>
      <c r="N39" s="8">
        <v>43963.802060185182</v>
      </c>
      <c r="O39" s="8">
        <v>43963.802060185182</v>
      </c>
      <c r="P39">
        <v>116223</v>
      </c>
      <c r="S39">
        <v>204</v>
      </c>
      <c r="U39" t="s">
        <v>477</v>
      </c>
      <c r="AC39" t="s">
        <v>270</v>
      </c>
      <c r="AH39" t="s">
        <v>442</v>
      </c>
      <c r="AL39" t="s">
        <v>682</v>
      </c>
      <c r="AO39" t="s">
        <v>683</v>
      </c>
    </row>
    <row r="40" spans="1:42" x14ac:dyDescent="0.25">
      <c r="A40" t="s">
        <v>684</v>
      </c>
      <c r="B40" t="s">
        <v>378</v>
      </c>
      <c r="C40">
        <v>2020</v>
      </c>
      <c r="D40" t="s">
        <v>52</v>
      </c>
      <c r="E40" t="s">
        <v>177</v>
      </c>
      <c r="F40" t="s">
        <v>623</v>
      </c>
      <c r="H40" t="s">
        <v>685</v>
      </c>
      <c r="I40" t="s">
        <v>686</v>
      </c>
      <c r="J40" t="s">
        <v>687</v>
      </c>
      <c r="K40" t="s">
        <v>688</v>
      </c>
      <c r="L40" s="9">
        <v>43831</v>
      </c>
      <c r="M40" s="8">
        <v>43963.832349537035</v>
      </c>
      <c r="N40" s="8">
        <v>43963.832349537035</v>
      </c>
      <c r="O40" s="8">
        <v>43963.832349537035</v>
      </c>
      <c r="P40">
        <v>107127</v>
      </c>
      <c r="S40">
        <v>167</v>
      </c>
      <c r="U40" t="s">
        <v>623</v>
      </c>
      <c r="AC40" t="s">
        <v>270</v>
      </c>
      <c r="AH40" t="s">
        <v>442</v>
      </c>
      <c r="AL40" t="s">
        <v>689</v>
      </c>
      <c r="AO40" t="s">
        <v>690</v>
      </c>
    </row>
    <row r="41" spans="1:42" x14ac:dyDescent="0.25">
      <c r="A41" t="s">
        <v>691</v>
      </c>
      <c r="B41" t="s">
        <v>378</v>
      </c>
      <c r="C41">
        <v>2020</v>
      </c>
      <c r="D41" t="s">
        <v>53</v>
      </c>
      <c r="E41" t="s">
        <v>178</v>
      </c>
      <c r="F41" t="s">
        <v>692</v>
      </c>
      <c r="H41">
        <v>2785846</v>
      </c>
      <c r="I41" t="s">
        <v>693</v>
      </c>
      <c r="J41" t="s">
        <v>694</v>
      </c>
      <c r="K41" t="s">
        <v>695</v>
      </c>
      <c r="L41" t="s">
        <v>666</v>
      </c>
      <c r="M41" s="8">
        <v>43961.949432870373</v>
      </c>
      <c r="N41" s="8">
        <v>43961.954224537039</v>
      </c>
      <c r="O41" s="8">
        <v>43961.949432870373</v>
      </c>
      <c r="P41">
        <v>109751</v>
      </c>
      <c r="S41">
        <v>96</v>
      </c>
      <c r="U41" t="s">
        <v>692</v>
      </c>
      <c r="AC41" t="s">
        <v>270</v>
      </c>
      <c r="AH41" t="s">
        <v>433</v>
      </c>
      <c r="AL41" t="s">
        <v>696</v>
      </c>
    </row>
    <row r="42" spans="1:42" x14ac:dyDescent="0.25">
      <c r="A42" t="s">
        <v>697</v>
      </c>
      <c r="B42" t="s">
        <v>378</v>
      </c>
      <c r="C42">
        <v>2020</v>
      </c>
      <c r="D42" t="s">
        <v>54</v>
      </c>
      <c r="E42" t="s">
        <v>179</v>
      </c>
      <c r="F42" t="s">
        <v>512</v>
      </c>
      <c r="H42">
        <v>57967</v>
      </c>
      <c r="I42" t="s">
        <v>698</v>
      </c>
      <c r="J42" t="s">
        <v>699</v>
      </c>
      <c r="K42" t="s">
        <v>700</v>
      </c>
      <c r="L42" t="s">
        <v>666</v>
      </c>
      <c r="M42" s="8">
        <v>43961.949386574073</v>
      </c>
      <c r="N42" s="8">
        <v>43961.949386574073</v>
      </c>
      <c r="O42" s="8">
        <v>43961.949386574073</v>
      </c>
      <c r="P42">
        <v>103480</v>
      </c>
      <c r="S42">
        <v>124</v>
      </c>
      <c r="U42" t="s">
        <v>512</v>
      </c>
      <c r="AC42" t="s">
        <v>270</v>
      </c>
      <c r="AH42" t="s">
        <v>433</v>
      </c>
      <c r="AL42" t="s">
        <v>701</v>
      </c>
    </row>
    <row r="43" spans="1:42" x14ac:dyDescent="0.25">
      <c r="A43" t="s">
        <v>702</v>
      </c>
      <c r="B43" t="s">
        <v>378</v>
      </c>
      <c r="C43">
        <v>2019</v>
      </c>
      <c r="D43" t="s">
        <v>55</v>
      </c>
      <c r="E43" t="s">
        <v>180</v>
      </c>
      <c r="F43" t="s">
        <v>436</v>
      </c>
      <c r="H43" t="s">
        <v>437</v>
      </c>
      <c r="I43" t="s">
        <v>703</v>
      </c>
      <c r="J43" t="s">
        <v>704</v>
      </c>
      <c r="K43" t="s">
        <v>705</v>
      </c>
      <c r="L43" s="9">
        <v>43800</v>
      </c>
      <c r="M43" s="8">
        <v>43963.871168981481</v>
      </c>
      <c r="N43" s="8">
        <v>43963.871168981481</v>
      </c>
      <c r="O43" s="8">
        <v>43963.871168981481</v>
      </c>
      <c r="P43">
        <v>101493</v>
      </c>
      <c r="S43">
        <v>65</v>
      </c>
      <c r="U43" t="s">
        <v>436</v>
      </c>
      <c r="AC43" t="s">
        <v>270</v>
      </c>
      <c r="AH43" t="s">
        <v>442</v>
      </c>
      <c r="AL43" t="s">
        <v>706</v>
      </c>
      <c r="AO43" t="s">
        <v>707</v>
      </c>
    </row>
    <row r="44" spans="1:42" x14ac:dyDescent="0.25">
      <c r="A44" t="s">
        <v>708</v>
      </c>
      <c r="B44" t="s">
        <v>378</v>
      </c>
      <c r="C44">
        <v>2019</v>
      </c>
      <c r="D44" t="s">
        <v>56</v>
      </c>
      <c r="E44" t="s">
        <v>181</v>
      </c>
      <c r="F44" t="s">
        <v>709</v>
      </c>
      <c r="K44" t="s">
        <v>710</v>
      </c>
      <c r="L44">
        <v>2019</v>
      </c>
      <c r="M44" s="8">
        <v>43961.952604166669</v>
      </c>
      <c r="N44" s="8">
        <v>43963.947025462963</v>
      </c>
      <c r="P44">
        <v>15</v>
      </c>
      <c r="AC44" t="s">
        <v>270</v>
      </c>
      <c r="AH44" t="s">
        <v>711</v>
      </c>
      <c r="AL44" t="s">
        <v>712</v>
      </c>
    </row>
    <row r="45" spans="1:42" x14ac:dyDescent="0.25">
      <c r="A45" t="s">
        <v>713</v>
      </c>
      <c r="B45" t="s">
        <v>378</v>
      </c>
      <c r="C45">
        <v>2020</v>
      </c>
      <c r="D45" t="s">
        <v>57</v>
      </c>
      <c r="E45" t="s">
        <v>182</v>
      </c>
      <c r="F45" t="s">
        <v>714</v>
      </c>
      <c r="H45" t="s">
        <v>715</v>
      </c>
      <c r="I45" t="s">
        <v>716</v>
      </c>
      <c r="J45" t="s">
        <v>717</v>
      </c>
      <c r="K45" t="s">
        <v>718</v>
      </c>
      <c r="L45">
        <v>2020</v>
      </c>
      <c r="M45" s="8">
        <v>43962.007534722223</v>
      </c>
      <c r="N45" s="8">
        <v>43962.007534722223</v>
      </c>
      <c r="O45" s="8">
        <v>43962.007534722223</v>
      </c>
      <c r="P45" t="s">
        <v>719</v>
      </c>
      <c r="R45">
        <v>4</v>
      </c>
      <c r="S45">
        <v>24</v>
      </c>
      <c r="V45" t="s">
        <v>720</v>
      </c>
      <c r="AC45" t="s">
        <v>270</v>
      </c>
      <c r="AH45" t="s">
        <v>385</v>
      </c>
      <c r="AJ45" t="s">
        <v>721</v>
      </c>
      <c r="AL45" t="s">
        <v>722</v>
      </c>
    </row>
    <row r="46" spans="1:42" x14ac:dyDescent="0.25">
      <c r="A46" t="s">
        <v>723</v>
      </c>
      <c r="B46" t="s">
        <v>378</v>
      </c>
      <c r="C46">
        <v>2020</v>
      </c>
      <c r="D46" t="s">
        <v>58</v>
      </c>
      <c r="E46" t="s">
        <v>183</v>
      </c>
      <c r="F46" t="s">
        <v>398</v>
      </c>
      <c r="H46" t="s">
        <v>724</v>
      </c>
      <c r="I46" t="s">
        <v>725</v>
      </c>
      <c r="J46" t="s">
        <v>726</v>
      </c>
      <c r="K46" t="s">
        <v>727</v>
      </c>
      <c r="L46" t="s">
        <v>728</v>
      </c>
      <c r="M46" s="8">
        <v>43961.952418981484</v>
      </c>
      <c r="N46" s="8">
        <v>43961.952418981484</v>
      </c>
      <c r="O46" s="8">
        <v>43961.952418981484</v>
      </c>
      <c r="R46">
        <v>3</v>
      </c>
      <c r="S46">
        <v>57</v>
      </c>
      <c r="U46" t="s">
        <v>398</v>
      </c>
      <c r="AC46" t="s">
        <v>270</v>
      </c>
      <c r="AH46" t="s">
        <v>433</v>
      </c>
      <c r="AL46" t="s">
        <v>729</v>
      </c>
    </row>
    <row r="47" spans="1:42" x14ac:dyDescent="0.25">
      <c r="A47" t="s">
        <v>730</v>
      </c>
      <c r="B47" t="s">
        <v>378</v>
      </c>
      <c r="C47">
        <v>2020</v>
      </c>
      <c r="D47" t="s">
        <v>59</v>
      </c>
      <c r="E47" t="s">
        <v>184</v>
      </c>
      <c r="F47" t="s">
        <v>410</v>
      </c>
      <c r="H47" t="s">
        <v>411</v>
      </c>
      <c r="I47" t="s">
        <v>731</v>
      </c>
      <c r="J47" t="s">
        <v>732</v>
      </c>
      <c r="K47" t="s">
        <v>733</v>
      </c>
      <c r="L47" s="9">
        <v>43957</v>
      </c>
      <c r="M47" s="8">
        <v>43962.245439814818</v>
      </c>
      <c r="N47" s="8">
        <v>43962.245439814818</v>
      </c>
      <c r="O47" s="8">
        <v>43962.245439814818</v>
      </c>
      <c r="P47">
        <v>7627</v>
      </c>
      <c r="R47">
        <v>1</v>
      </c>
      <c r="S47">
        <v>10</v>
      </c>
      <c r="AC47" t="s">
        <v>270</v>
      </c>
      <c r="AD47" t="s">
        <v>415</v>
      </c>
      <c r="AH47" t="s">
        <v>416</v>
      </c>
      <c r="AJ47" t="s">
        <v>417</v>
      </c>
      <c r="AL47" t="s">
        <v>734</v>
      </c>
    </row>
    <row r="48" spans="1:42" x14ac:dyDescent="0.25">
      <c r="A48" t="s">
        <v>735</v>
      </c>
      <c r="B48" t="s">
        <v>378</v>
      </c>
      <c r="C48">
        <v>2020</v>
      </c>
      <c r="D48" t="s">
        <v>60</v>
      </c>
      <c r="E48" t="s">
        <v>185</v>
      </c>
      <c r="F48" t="s">
        <v>398</v>
      </c>
      <c r="H48" t="s">
        <v>570</v>
      </c>
      <c r="I48" t="s">
        <v>736</v>
      </c>
      <c r="J48" t="s">
        <v>737</v>
      </c>
      <c r="K48" t="s">
        <v>738</v>
      </c>
      <c r="L48">
        <v>2020</v>
      </c>
      <c r="M48" s="8">
        <v>43962.231296296297</v>
      </c>
      <c r="N48" s="8">
        <v>43962.231296296297</v>
      </c>
      <c r="O48" s="8">
        <v>43962.231296296297</v>
      </c>
      <c r="P48" t="s">
        <v>739</v>
      </c>
      <c r="R48">
        <v>4</v>
      </c>
      <c r="S48">
        <v>57</v>
      </c>
      <c r="V48" t="s">
        <v>740</v>
      </c>
      <c r="AC48" t="s">
        <v>270</v>
      </c>
      <c r="AH48" t="s">
        <v>385</v>
      </c>
      <c r="AJ48" t="s">
        <v>741</v>
      </c>
      <c r="AL48" t="s">
        <v>742</v>
      </c>
      <c r="AO48" t="s">
        <v>743</v>
      </c>
    </row>
    <row r="49" spans="1:41" x14ac:dyDescent="0.25">
      <c r="A49" t="s">
        <v>744</v>
      </c>
      <c r="B49" t="s">
        <v>378</v>
      </c>
      <c r="C49">
        <v>2020</v>
      </c>
      <c r="D49" t="s">
        <v>61</v>
      </c>
      <c r="E49" t="s">
        <v>186</v>
      </c>
      <c r="F49" t="s">
        <v>745</v>
      </c>
      <c r="I49" t="s">
        <v>746</v>
      </c>
      <c r="K49" t="s">
        <v>747</v>
      </c>
      <c r="L49">
        <v>2020</v>
      </c>
      <c r="M49" s="8">
        <v>43961.95207175926</v>
      </c>
      <c r="N49" s="8">
        <v>43963.947858796295</v>
      </c>
      <c r="P49">
        <v>41</v>
      </c>
      <c r="AC49" t="s">
        <v>270</v>
      </c>
      <c r="AH49" t="s">
        <v>711</v>
      </c>
      <c r="AL49" t="s">
        <v>748</v>
      </c>
    </row>
    <row r="50" spans="1:41" x14ac:dyDescent="0.25">
      <c r="A50" t="s">
        <v>749</v>
      </c>
      <c r="B50" t="s">
        <v>378</v>
      </c>
      <c r="C50">
        <v>2019</v>
      </c>
      <c r="D50" t="s">
        <v>62</v>
      </c>
      <c r="E50" t="s">
        <v>187</v>
      </c>
      <c r="F50" t="s">
        <v>750</v>
      </c>
      <c r="H50" t="s">
        <v>751</v>
      </c>
      <c r="I50" t="s">
        <v>752</v>
      </c>
      <c r="J50" t="s">
        <v>753</v>
      </c>
      <c r="K50" t="s">
        <v>754</v>
      </c>
      <c r="L50" s="9">
        <v>43593</v>
      </c>
      <c r="M50" s="8">
        <v>43961.949143518519</v>
      </c>
      <c r="N50" s="8">
        <v>43961.954212962963</v>
      </c>
      <c r="O50" s="8">
        <v>43961.949143518519</v>
      </c>
      <c r="P50">
        <v>80</v>
      </c>
      <c r="S50">
        <v>13</v>
      </c>
      <c r="U50" t="s">
        <v>755</v>
      </c>
      <c r="AC50" t="s">
        <v>270</v>
      </c>
      <c r="AH50" t="s">
        <v>433</v>
      </c>
      <c r="AL50" t="s">
        <v>756</v>
      </c>
    </row>
    <row r="51" spans="1:41" x14ac:dyDescent="0.25">
      <c r="A51" t="s">
        <v>757</v>
      </c>
      <c r="B51" t="s">
        <v>378</v>
      </c>
      <c r="C51">
        <v>2020</v>
      </c>
      <c r="D51" t="s">
        <v>63</v>
      </c>
      <c r="E51" t="s">
        <v>188</v>
      </c>
      <c r="F51" t="s">
        <v>758</v>
      </c>
      <c r="H51" t="s">
        <v>759</v>
      </c>
      <c r="I51" t="s">
        <v>760</v>
      </c>
      <c r="J51" t="s">
        <v>761</v>
      </c>
      <c r="K51" t="s">
        <v>762</v>
      </c>
      <c r="L51" s="9">
        <v>43927</v>
      </c>
      <c r="M51" s="8">
        <v>43962.228912037041</v>
      </c>
      <c r="N51" s="8">
        <v>43962.228912037041</v>
      </c>
      <c r="O51" s="8">
        <v>43962.228912037041</v>
      </c>
      <c r="U51" t="s">
        <v>758</v>
      </c>
      <c r="AG51" t="s">
        <v>763</v>
      </c>
      <c r="AH51" t="s">
        <v>764</v>
      </c>
      <c r="AJ51" t="s">
        <v>765</v>
      </c>
      <c r="AL51" t="s">
        <v>766</v>
      </c>
      <c r="AO51" t="s">
        <v>767</v>
      </c>
    </row>
    <row r="52" spans="1:41" x14ac:dyDescent="0.25">
      <c r="A52" t="s">
        <v>768</v>
      </c>
      <c r="B52" t="s">
        <v>378</v>
      </c>
      <c r="C52">
        <v>2020</v>
      </c>
      <c r="D52" t="s">
        <v>64</v>
      </c>
      <c r="E52" t="s">
        <v>189</v>
      </c>
      <c r="F52" t="s">
        <v>769</v>
      </c>
      <c r="H52">
        <v>63223</v>
      </c>
      <c r="I52" t="s">
        <v>770</v>
      </c>
      <c r="J52" t="s">
        <v>771</v>
      </c>
      <c r="K52" t="s">
        <v>772</v>
      </c>
      <c r="L52" t="s">
        <v>728</v>
      </c>
      <c r="M52" s="8">
        <v>43961.949548611112</v>
      </c>
      <c r="N52" s="8">
        <v>43961.95417824074</v>
      </c>
      <c r="O52" s="8">
        <v>43961.949548611112</v>
      </c>
      <c r="P52" t="s">
        <v>773</v>
      </c>
      <c r="R52">
        <v>6</v>
      </c>
      <c r="S52">
        <v>87</v>
      </c>
      <c r="U52" t="s">
        <v>769</v>
      </c>
      <c r="V52" t="s">
        <v>774</v>
      </c>
      <c r="AC52" t="s">
        <v>270</v>
      </c>
      <c r="AH52" t="s">
        <v>433</v>
      </c>
      <c r="AL52" t="s">
        <v>775</v>
      </c>
    </row>
    <row r="53" spans="1:41" x14ac:dyDescent="0.25">
      <c r="A53" t="s">
        <v>776</v>
      </c>
      <c r="B53" t="s">
        <v>378</v>
      </c>
      <c r="C53">
        <v>2019</v>
      </c>
      <c r="D53" t="s">
        <v>65</v>
      </c>
      <c r="E53" t="s">
        <v>190</v>
      </c>
      <c r="F53" t="s">
        <v>777</v>
      </c>
      <c r="H53" t="s">
        <v>778</v>
      </c>
      <c r="I53" t="s">
        <v>779</v>
      </c>
      <c r="J53" t="s">
        <v>780</v>
      </c>
      <c r="K53" t="s">
        <v>781</v>
      </c>
      <c r="L53" s="9">
        <v>43525</v>
      </c>
      <c r="M53" s="8">
        <v>43962.22111111111</v>
      </c>
      <c r="N53" s="8">
        <v>43962.22111111111</v>
      </c>
      <c r="O53" s="8">
        <v>43962.22111111111</v>
      </c>
      <c r="P53" t="s">
        <v>782</v>
      </c>
      <c r="S53">
        <v>98</v>
      </c>
      <c r="U53" t="s">
        <v>777</v>
      </c>
      <c r="AC53" t="s">
        <v>270</v>
      </c>
      <c r="AH53" t="s">
        <v>442</v>
      </c>
      <c r="AL53" t="s">
        <v>783</v>
      </c>
      <c r="AO53" t="s">
        <v>784</v>
      </c>
    </row>
    <row r="54" spans="1:41" x14ac:dyDescent="0.25">
      <c r="A54" t="s">
        <v>785</v>
      </c>
      <c r="B54" t="s">
        <v>378</v>
      </c>
      <c r="C54">
        <v>2019</v>
      </c>
      <c r="D54" t="s">
        <v>66</v>
      </c>
      <c r="E54" t="s">
        <v>191</v>
      </c>
      <c r="F54" t="s">
        <v>750</v>
      </c>
      <c r="H54" t="s">
        <v>751</v>
      </c>
      <c r="I54" t="s">
        <v>786</v>
      </c>
      <c r="J54" t="s">
        <v>787</v>
      </c>
      <c r="K54" t="s">
        <v>788</v>
      </c>
      <c r="L54" s="9">
        <v>43781</v>
      </c>
      <c r="M54" s="8">
        <v>43961.949282407404</v>
      </c>
      <c r="N54" s="8">
        <v>43961.949282407404</v>
      </c>
      <c r="O54" s="8">
        <v>43961.949282407404</v>
      </c>
      <c r="P54">
        <v>254</v>
      </c>
      <c r="S54">
        <v>13</v>
      </c>
      <c r="U54" t="s">
        <v>755</v>
      </c>
      <c r="AC54" t="s">
        <v>270</v>
      </c>
      <c r="AH54" t="s">
        <v>433</v>
      </c>
      <c r="AL54" t="s">
        <v>789</v>
      </c>
    </row>
    <row r="55" spans="1:41" x14ac:dyDescent="0.25">
      <c r="A55" t="s">
        <v>790</v>
      </c>
      <c r="B55" t="s">
        <v>378</v>
      </c>
      <c r="C55">
        <v>2020</v>
      </c>
      <c r="D55" t="s">
        <v>67</v>
      </c>
      <c r="E55" t="s">
        <v>192</v>
      </c>
      <c r="F55" t="s">
        <v>543</v>
      </c>
      <c r="I55" t="s">
        <v>791</v>
      </c>
      <c r="L55">
        <v>2020</v>
      </c>
      <c r="M55" s="8">
        <v>43961.216481481482</v>
      </c>
      <c r="N55" s="8">
        <v>43963.9531712963</v>
      </c>
      <c r="AH55" t="s">
        <v>421</v>
      </c>
      <c r="AJ55" t="s">
        <v>792</v>
      </c>
      <c r="AL55" t="s">
        <v>793</v>
      </c>
    </row>
    <row r="56" spans="1:41" x14ac:dyDescent="0.25">
      <c r="A56" t="s">
        <v>794</v>
      </c>
      <c r="B56" t="s">
        <v>540</v>
      </c>
      <c r="C56">
        <v>2019</v>
      </c>
      <c r="D56" t="s">
        <v>68</v>
      </c>
      <c r="E56" t="s">
        <v>193</v>
      </c>
      <c r="J56" t="s">
        <v>795</v>
      </c>
      <c r="K56" t="s">
        <v>796</v>
      </c>
      <c r="L56" s="9">
        <v>43538</v>
      </c>
      <c r="M56" s="8">
        <v>43961.245347222219</v>
      </c>
      <c r="N56" s="8">
        <v>43961.245358796295</v>
      </c>
      <c r="O56" s="8">
        <v>43961.245347222219</v>
      </c>
      <c r="AA56" t="s">
        <v>543</v>
      </c>
      <c r="AC56" t="s">
        <v>270</v>
      </c>
      <c r="AE56" t="s">
        <v>544</v>
      </c>
      <c r="AH56" t="s">
        <v>433</v>
      </c>
      <c r="AJ56" t="s">
        <v>797</v>
      </c>
      <c r="AL56" t="s">
        <v>798</v>
      </c>
    </row>
    <row r="57" spans="1:41" x14ac:dyDescent="0.25">
      <c r="A57" t="s">
        <v>799</v>
      </c>
      <c r="B57" t="s">
        <v>378</v>
      </c>
      <c r="C57">
        <v>2019</v>
      </c>
      <c r="D57" t="s">
        <v>69</v>
      </c>
      <c r="E57" t="s">
        <v>194</v>
      </c>
      <c r="F57" t="s">
        <v>436</v>
      </c>
      <c r="H57">
        <v>57916</v>
      </c>
      <c r="I57" t="s">
        <v>800</v>
      </c>
      <c r="J57" t="s">
        <v>801</v>
      </c>
      <c r="K57" t="s">
        <v>802</v>
      </c>
      <c r="L57" t="s">
        <v>566</v>
      </c>
      <c r="M57" s="8">
        <v>43961.952268518522</v>
      </c>
      <c r="N57" s="8">
        <v>43961.952268518522</v>
      </c>
      <c r="O57" s="8">
        <v>43961.952268518522</v>
      </c>
      <c r="P57" t="s">
        <v>803</v>
      </c>
      <c r="S57">
        <v>62</v>
      </c>
      <c r="U57" t="s">
        <v>436</v>
      </c>
      <c r="AC57" t="s">
        <v>270</v>
      </c>
      <c r="AH57" t="s">
        <v>433</v>
      </c>
      <c r="AL57" t="s">
        <v>804</v>
      </c>
    </row>
    <row r="58" spans="1:41" x14ac:dyDescent="0.25">
      <c r="A58" t="s">
        <v>805</v>
      </c>
      <c r="B58" t="s">
        <v>378</v>
      </c>
      <c r="C58">
        <v>2020</v>
      </c>
      <c r="D58" t="s">
        <v>70</v>
      </c>
      <c r="E58" t="s">
        <v>195</v>
      </c>
      <c r="F58" t="s">
        <v>543</v>
      </c>
      <c r="I58" t="s">
        <v>806</v>
      </c>
      <c r="L58">
        <v>2020</v>
      </c>
      <c r="M58" s="8">
        <v>43961.631041666667</v>
      </c>
      <c r="N58" s="8">
        <v>43963.953784722224</v>
      </c>
      <c r="V58" t="s">
        <v>807</v>
      </c>
      <c r="AH58" t="s">
        <v>421</v>
      </c>
      <c r="AJ58" t="s">
        <v>792</v>
      </c>
      <c r="AL58" t="s">
        <v>808</v>
      </c>
    </row>
    <row r="59" spans="1:41" x14ac:dyDescent="0.25">
      <c r="A59" t="s">
        <v>809</v>
      </c>
      <c r="B59" t="s">
        <v>378</v>
      </c>
      <c r="C59">
        <v>2020</v>
      </c>
      <c r="D59" t="s">
        <v>71</v>
      </c>
      <c r="E59" t="s">
        <v>196</v>
      </c>
      <c r="F59" t="s">
        <v>410</v>
      </c>
      <c r="H59" t="s">
        <v>411</v>
      </c>
      <c r="I59" t="s">
        <v>810</v>
      </c>
      <c r="J59" t="s">
        <v>811</v>
      </c>
      <c r="K59" t="s">
        <v>812</v>
      </c>
      <c r="L59" s="9">
        <v>43868</v>
      </c>
      <c r="M59" s="8">
        <v>43961.246840277781</v>
      </c>
      <c r="N59" s="8">
        <v>43961.246840277781</v>
      </c>
      <c r="O59" s="8">
        <v>43961.246840277781</v>
      </c>
      <c r="P59" s="3">
        <v>43839</v>
      </c>
      <c r="R59">
        <v>1</v>
      </c>
      <c r="S59">
        <v>10</v>
      </c>
      <c r="AC59" t="s">
        <v>270</v>
      </c>
      <c r="AD59" t="s">
        <v>415</v>
      </c>
      <c r="AH59" t="s">
        <v>416</v>
      </c>
      <c r="AJ59" t="s">
        <v>417</v>
      </c>
      <c r="AL59" t="s">
        <v>813</v>
      </c>
    </row>
    <row r="60" spans="1:41" x14ac:dyDescent="0.25">
      <c r="A60" t="s">
        <v>814</v>
      </c>
      <c r="B60" t="s">
        <v>378</v>
      </c>
      <c r="C60">
        <v>2019</v>
      </c>
      <c r="D60" t="s">
        <v>72</v>
      </c>
      <c r="E60" t="s">
        <v>197</v>
      </c>
      <c r="F60" t="s">
        <v>815</v>
      </c>
      <c r="H60">
        <v>18789293</v>
      </c>
      <c r="I60" t="s">
        <v>816</v>
      </c>
      <c r="J60" t="s">
        <v>817</v>
      </c>
      <c r="K60" t="s">
        <v>818</v>
      </c>
      <c r="L60" t="s">
        <v>657</v>
      </c>
      <c r="M60" s="8">
        <v>43961.949097222219</v>
      </c>
      <c r="N60" s="8">
        <v>43961.949097222219</v>
      </c>
      <c r="O60" s="8">
        <v>43961.949097222219</v>
      </c>
      <c r="P60">
        <v>100605</v>
      </c>
      <c r="S60">
        <v>36</v>
      </c>
      <c r="U60" t="s">
        <v>815</v>
      </c>
      <c r="AC60" t="s">
        <v>270</v>
      </c>
      <c r="AH60" t="s">
        <v>433</v>
      </c>
      <c r="AL60" t="s">
        <v>819</v>
      </c>
    </row>
    <row r="61" spans="1:41" x14ac:dyDescent="0.25">
      <c r="A61" t="s">
        <v>820</v>
      </c>
      <c r="B61" t="s">
        <v>378</v>
      </c>
      <c r="C61">
        <v>2019</v>
      </c>
      <c r="D61" t="s">
        <v>73</v>
      </c>
      <c r="E61" t="s">
        <v>198</v>
      </c>
      <c r="F61" t="s">
        <v>543</v>
      </c>
      <c r="I61" t="s">
        <v>821</v>
      </c>
      <c r="L61">
        <v>2019</v>
      </c>
      <c r="M61" s="8">
        <v>43961.634247685186</v>
      </c>
      <c r="N61" s="8">
        <v>43963.954467592594</v>
      </c>
      <c r="V61" t="s">
        <v>822</v>
      </c>
      <c r="AH61" t="s">
        <v>421</v>
      </c>
      <c r="AJ61" t="s">
        <v>792</v>
      </c>
      <c r="AL61" t="s">
        <v>823</v>
      </c>
    </row>
    <row r="62" spans="1:41" x14ac:dyDescent="0.25">
      <c r="A62" t="s">
        <v>824</v>
      </c>
      <c r="B62" t="s">
        <v>378</v>
      </c>
      <c r="C62">
        <v>2019</v>
      </c>
      <c r="D62" t="s">
        <v>74</v>
      </c>
      <c r="E62" t="s">
        <v>199</v>
      </c>
      <c r="F62" t="s">
        <v>410</v>
      </c>
      <c r="H62" t="s">
        <v>411</v>
      </c>
      <c r="I62" t="s">
        <v>825</v>
      </c>
      <c r="J62" t="s">
        <v>826</v>
      </c>
      <c r="K62" t="s">
        <v>827</v>
      </c>
      <c r="L62" s="9">
        <v>43608</v>
      </c>
      <c r="M62" s="8">
        <v>43962.211550925924</v>
      </c>
      <c r="N62" s="8">
        <v>43962.211550925924</v>
      </c>
      <c r="O62" s="8">
        <v>43962.211550925924</v>
      </c>
      <c r="P62">
        <v>7748</v>
      </c>
      <c r="R62">
        <v>1</v>
      </c>
      <c r="S62">
        <v>9</v>
      </c>
      <c r="AC62" t="s">
        <v>270</v>
      </c>
      <c r="AD62" t="s">
        <v>828</v>
      </c>
      <c r="AH62" t="s">
        <v>416</v>
      </c>
      <c r="AJ62" t="s">
        <v>417</v>
      </c>
      <c r="AL62" t="s">
        <v>829</v>
      </c>
    </row>
    <row r="63" spans="1:41" x14ac:dyDescent="0.25">
      <c r="A63" t="s">
        <v>830</v>
      </c>
      <c r="B63" t="s">
        <v>378</v>
      </c>
      <c r="C63">
        <v>2019</v>
      </c>
      <c r="D63" t="s">
        <v>75</v>
      </c>
      <c r="E63" t="s">
        <v>200</v>
      </c>
      <c r="F63" t="s">
        <v>831</v>
      </c>
      <c r="H63" t="s">
        <v>832</v>
      </c>
      <c r="I63" t="s">
        <v>833</v>
      </c>
      <c r="J63" t="s">
        <v>834</v>
      </c>
      <c r="K63" t="s">
        <v>835</v>
      </c>
      <c r="L63" t="s">
        <v>596</v>
      </c>
      <c r="M63" s="8">
        <v>43961.949074074073</v>
      </c>
      <c r="N63" s="8">
        <v>43961.95412037037</v>
      </c>
      <c r="O63" s="8">
        <v>43961.949074074073</v>
      </c>
      <c r="P63">
        <v>204380871983445</v>
      </c>
      <c r="R63">
        <v>1</v>
      </c>
      <c r="S63">
        <v>10</v>
      </c>
      <c r="U63" t="s">
        <v>831</v>
      </c>
      <c r="V63" t="s">
        <v>836</v>
      </c>
      <c r="AC63" t="s">
        <v>270</v>
      </c>
      <c r="AH63" t="s">
        <v>433</v>
      </c>
      <c r="AL63" t="s">
        <v>837</v>
      </c>
    </row>
    <row r="64" spans="1:41" x14ac:dyDescent="0.25">
      <c r="A64" t="s">
        <v>838</v>
      </c>
      <c r="B64" t="s">
        <v>378</v>
      </c>
      <c r="C64">
        <v>2019</v>
      </c>
      <c r="D64" t="s">
        <v>76</v>
      </c>
      <c r="E64" t="s">
        <v>201</v>
      </c>
      <c r="F64" t="s">
        <v>662</v>
      </c>
      <c r="H64">
        <v>1678760</v>
      </c>
      <c r="I64" t="s">
        <v>839</v>
      </c>
      <c r="J64" t="s">
        <v>840</v>
      </c>
      <c r="K64" t="s">
        <v>841</v>
      </c>
      <c r="L64" t="s">
        <v>430</v>
      </c>
      <c r="M64" s="8">
        <v>43961.952384259261</v>
      </c>
      <c r="N64" s="8">
        <v>43961.952384259261</v>
      </c>
      <c r="O64" s="8">
        <v>43961.952384259261</v>
      </c>
      <c r="P64" s="3">
        <v>43839</v>
      </c>
      <c r="S64">
        <v>142</v>
      </c>
      <c r="U64" t="s">
        <v>662</v>
      </c>
      <c r="AC64" t="s">
        <v>270</v>
      </c>
      <c r="AH64" t="s">
        <v>433</v>
      </c>
      <c r="AL64" t="s">
        <v>842</v>
      </c>
    </row>
    <row r="65" spans="1:41" x14ac:dyDescent="0.25">
      <c r="A65" t="s">
        <v>843</v>
      </c>
      <c r="B65" t="s">
        <v>378</v>
      </c>
      <c r="C65">
        <v>2020</v>
      </c>
      <c r="D65" t="s">
        <v>77</v>
      </c>
      <c r="E65" t="s">
        <v>202</v>
      </c>
      <c r="F65" t="s">
        <v>662</v>
      </c>
      <c r="L65">
        <v>2020</v>
      </c>
      <c r="M65" s="8">
        <v>43961.631620370368</v>
      </c>
      <c r="N65" s="8">
        <v>43961.631620370368</v>
      </c>
      <c r="V65" t="s">
        <v>844</v>
      </c>
      <c r="AH65" t="s">
        <v>421</v>
      </c>
      <c r="AJ65" t="s">
        <v>448</v>
      </c>
      <c r="AL65" t="s">
        <v>845</v>
      </c>
    </row>
    <row r="66" spans="1:41" x14ac:dyDescent="0.25">
      <c r="A66" t="s">
        <v>846</v>
      </c>
      <c r="B66" t="s">
        <v>378</v>
      </c>
      <c r="C66">
        <v>2019</v>
      </c>
      <c r="D66" t="s">
        <v>78</v>
      </c>
      <c r="E66" t="s">
        <v>203</v>
      </c>
      <c r="F66" t="s">
        <v>847</v>
      </c>
      <c r="L66">
        <v>2019</v>
      </c>
      <c r="M66" s="8">
        <v>43961.216956018521</v>
      </c>
      <c r="N66" s="8">
        <v>43961.216956018521</v>
      </c>
      <c r="P66" t="s">
        <v>848</v>
      </c>
      <c r="R66">
        <v>7</v>
      </c>
      <c r="S66">
        <v>30</v>
      </c>
      <c r="AH66" t="s">
        <v>421</v>
      </c>
      <c r="AJ66" t="s">
        <v>849</v>
      </c>
      <c r="AL66" t="s">
        <v>850</v>
      </c>
    </row>
    <row r="67" spans="1:41" x14ac:dyDescent="0.25">
      <c r="A67" t="s">
        <v>851</v>
      </c>
      <c r="B67" t="s">
        <v>378</v>
      </c>
      <c r="C67">
        <v>2019</v>
      </c>
      <c r="D67" t="s">
        <v>79</v>
      </c>
      <c r="E67" t="s">
        <v>204</v>
      </c>
      <c r="F67" t="s">
        <v>852</v>
      </c>
      <c r="H67" t="s">
        <v>853</v>
      </c>
      <c r="I67" t="s">
        <v>854</v>
      </c>
      <c r="J67" t="s">
        <v>855</v>
      </c>
      <c r="K67" t="s">
        <v>856</v>
      </c>
      <c r="L67" s="9">
        <v>43777</v>
      </c>
      <c r="M67" s="8">
        <v>43961.952534722222</v>
      </c>
      <c r="N67" s="8">
        <v>43961.952534722222</v>
      </c>
      <c r="O67" s="8">
        <v>43961.952534722222</v>
      </c>
      <c r="U67" t="s">
        <v>852</v>
      </c>
      <c r="V67" t="s">
        <v>857</v>
      </c>
      <c r="AC67" t="s">
        <v>270</v>
      </c>
      <c r="AH67" t="s">
        <v>433</v>
      </c>
      <c r="AL67" t="s">
        <v>858</v>
      </c>
    </row>
    <row r="68" spans="1:41" x14ac:dyDescent="0.25">
      <c r="A68" t="s">
        <v>859</v>
      </c>
      <c r="B68" t="s">
        <v>378</v>
      </c>
      <c r="C68">
        <v>2019</v>
      </c>
      <c r="D68" t="s">
        <v>80</v>
      </c>
      <c r="E68" t="s">
        <v>205</v>
      </c>
      <c r="F68" t="s">
        <v>750</v>
      </c>
      <c r="H68" t="s">
        <v>751</v>
      </c>
      <c r="I68" t="s">
        <v>860</v>
      </c>
      <c r="J68" t="s">
        <v>861</v>
      </c>
      <c r="K68" t="s">
        <v>862</v>
      </c>
      <c r="L68" s="9">
        <v>43663</v>
      </c>
      <c r="M68" s="8">
        <v>43961.949201388888</v>
      </c>
      <c r="N68" s="8">
        <v>43961.954097222224</v>
      </c>
      <c r="O68" s="8">
        <v>43961.949201388888</v>
      </c>
      <c r="P68">
        <v>152</v>
      </c>
      <c r="S68">
        <v>13</v>
      </c>
      <c r="U68" t="s">
        <v>755</v>
      </c>
      <c r="AC68" t="s">
        <v>270</v>
      </c>
      <c r="AH68" t="s">
        <v>433</v>
      </c>
      <c r="AL68" t="s">
        <v>863</v>
      </c>
    </row>
    <row r="69" spans="1:41" x14ac:dyDescent="0.25">
      <c r="A69" t="s">
        <v>864</v>
      </c>
      <c r="B69" t="s">
        <v>378</v>
      </c>
      <c r="C69">
        <v>2019</v>
      </c>
      <c r="D69" t="s">
        <v>81</v>
      </c>
      <c r="E69" t="s">
        <v>206</v>
      </c>
      <c r="F69" t="s">
        <v>865</v>
      </c>
      <c r="H69" t="s">
        <v>866</v>
      </c>
      <c r="I69" t="s">
        <v>867</v>
      </c>
      <c r="K69" t="s">
        <v>868</v>
      </c>
      <c r="L69">
        <v>2019</v>
      </c>
      <c r="M69" s="8">
        <v>43961.67460648148</v>
      </c>
      <c r="N69" s="8">
        <v>43961.67460648148</v>
      </c>
      <c r="P69" t="s">
        <v>869</v>
      </c>
      <c r="R69">
        <v>2</v>
      </c>
      <c r="S69">
        <v>133</v>
      </c>
      <c r="U69" t="s">
        <v>865</v>
      </c>
      <c r="AJ69" t="s">
        <v>870</v>
      </c>
      <c r="AL69" t="s">
        <v>871</v>
      </c>
      <c r="AM69" t="s">
        <v>872</v>
      </c>
      <c r="AN69" t="s">
        <v>873</v>
      </c>
    </row>
    <row r="70" spans="1:41" x14ac:dyDescent="0.25">
      <c r="A70" t="s">
        <v>874</v>
      </c>
      <c r="B70" t="s">
        <v>378</v>
      </c>
      <c r="C70">
        <v>2019</v>
      </c>
      <c r="D70" t="s">
        <v>82</v>
      </c>
      <c r="E70" t="s">
        <v>207</v>
      </c>
      <c r="F70" t="s">
        <v>410</v>
      </c>
      <c r="H70" t="s">
        <v>411</v>
      </c>
      <c r="I70" t="s">
        <v>875</v>
      </c>
      <c r="J70" t="s">
        <v>876</v>
      </c>
      <c r="L70" t="s">
        <v>499</v>
      </c>
      <c r="M70" s="8">
        <v>43961.94935185185</v>
      </c>
      <c r="N70" s="8">
        <v>43961.94935185185</v>
      </c>
      <c r="O70" s="8">
        <v>43961.94935185185</v>
      </c>
      <c r="P70">
        <v>18053</v>
      </c>
      <c r="R70">
        <v>1</v>
      </c>
      <c r="S70">
        <v>9</v>
      </c>
      <c r="U70" t="s">
        <v>453</v>
      </c>
      <c r="AC70" t="s">
        <v>270</v>
      </c>
      <c r="AH70" t="s">
        <v>433</v>
      </c>
      <c r="AL70" t="s">
        <v>877</v>
      </c>
    </row>
    <row r="71" spans="1:41" x14ac:dyDescent="0.25">
      <c r="A71" t="s">
        <v>878</v>
      </c>
      <c r="B71" t="s">
        <v>378</v>
      </c>
      <c r="C71">
        <v>2019</v>
      </c>
      <c r="D71" t="s">
        <v>83</v>
      </c>
      <c r="E71" t="s">
        <v>208</v>
      </c>
      <c r="F71" t="s">
        <v>879</v>
      </c>
      <c r="H71">
        <v>21623279</v>
      </c>
      <c r="I71" t="s">
        <v>880</v>
      </c>
      <c r="J71" t="s">
        <v>881</v>
      </c>
      <c r="K71" t="s">
        <v>882</v>
      </c>
      <c r="L71" t="s">
        <v>596</v>
      </c>
      <c r="M71" s="8">
        <v>43961.94902777778</v>
      </c>
      <c r="N71" s="8">
        <v>43961.94902777778</v>
      </c>
      <c r="O71" s="8">
        <v>43961.94902777778</v>
      </c>
      <c r="P71" t="s">
        <v>883</v>
      </c>
      <c r="R71">
        <v>1</v>
      </c>
      <c r="S71">
        <v>9</v>
      </c>
      <c r="U71" t="s">
        <v>884</v>
      </c>
      <c r="AC71" t="s">
        <v>270</v>
      </c>
      <c r="AH71" t="s">
        <v>433</v>
      </c>
      <c r="AL71" t="s">
        <v>885</v>
      </c>
    </row>
    <row r="72" spans="1:41" x14ac:dyDescent="0.25">
      <c r="A72" t="s">
        <v>886</v>
      </c>
      <c r="B72" t="s">
        <v>378</v>
      </c>
      <c r="C72">
        <v>2020</v>
      </c>
      <c r="D72" t="s">
        <v>84</v>
      </c>
      <c r="E72" t="s">
        <v>209</v>
      </c>
      <c r="F72" t="s">
        <v>420</v>
      </c>
      <c r="L72">
        <v>2020</v>
      </c>
      <c r="M72" s="8">
        <v>43961.860868055555</v>
      </c>
      <c r="N72" s="8">
        <v>43961.860868055555</v>
      </c>
      <c r="AH72" t="s">
        <v>421</v>
      </c>
      <c r="AJ72" t="s">
        <v>422</v>
      </c>
      <c r="AL72" t="s">
        <v>887</v>
      </c>
    </row>
    <row r="73" spans="1:41" x14ac:dyDescent="0.25">
      <c r="A73" t="s">
        <v>888</v>
      </c>
      <c r="B73" t="s">
        <v>378</v>
      </c>
      <c r="C73">
        <v>2019</v>
      </c>
      <c r="D73" t="s">
        <v>85</v>
      </c>
      <c r="E73" t="s">
        <v>210</v>
      </c>
      <c r="F73" t="s">
        <v>398</v>
      </c>
      <c r="H73" t="s">
        <v>399</v>
      </c>
      <c r="I73" t="s">
        <v>889</v>
      </c>
      <c r="K73" t="s">
        <v>890</v>
      </c>
      <c r="L73" t="s">
        <v>499</v>
      </c>
      <c r="M73" s="8">
        <v>43961.194571759261</v>
      </c>
      <c r="N73" s="8">
        <v>43961.194571759261</v>
      </c>
      <c r="P73" t="s">
        <v>891</v>
      </c>
      <c r="R73">
        <v>12</v>
      </c>
      <c r="S73">
        <v>56</v>
      </c>
      <c r="U73" t="s">
        <v>398</v>
      </c>
      <c r="AC73" t="s">
        <v>404</v>
      </c>
      <c r="AH73" t="s">
        <v>405</v>
      </c>
      <c r="AJ73" t="s">
        <v>892</v>
      </c>
      <c r="AL73" t="s">
        <v>893</v>
      </c>
      <c r="AO73" t="s">
        <v>894</v>
      </c>
    </row>
    <row r="74" spans="1:41" x14ac:dyDescent="0.25">
      <c r="A74" t="s">
        <v>895</v>
      </c>
      <c r="B74" t="s">
        <v>378</v>
      </c>
      <c r="C74">
        <v>2019</v>
      </c>
      <c r="D74" t="s">
        <v>86</v>
      </c>
      <c r="E74" t="s">
        <v>211</v>
      </c>
      <c r="F74" t="s">
        <v>512</v>
      </c>
      <c r="H74" t="s">
        <v>513</v>
      </c>
      <c r="I74" t="s">
        <v>896</v>
      </c>
      <c r="J74" t="s">
        <v>897</v>
      </c>
      <c r="K74" t="s">
        <v>898</v>
      </c>
      <c r="L74" s="9">
        <v>43739</v>
      </c>
      <c r="M74" s="8">
        <v>43961.233356481483</v>
      </c>
      <c r="N74" s="8">
        <v>43961.233356481483</v>
      </c>
      <c r="O74" s="8">
        <v>43961.233356481483</v>
      </c>
      <c r="P74">
        <v>103463</v>
      </c>
      <c r="S74">
        <v>121</v>
      </c>
      <c r="U74" t="s">
        <v>512</v>
      </c>
      <c r="V74" t="s">
        <v>899</v>
      </c>
      <c r="AC74" t="s">
        <v>270</v>
      </c>
      <c r="AH74" t="s">
        <v>442</v>
      </c>
      <c r="AL74" t="s">
        <v>900</v>
      </c>
      <c r="AO74" t="s">
        <v>901</v>
      </c>
    </row>
    <row r="75" spans="1:41" x14ac:dyDescent="0.25">
      <c r="A75" t="s">
        <v>902</v>
      </c>
      <c r="B75" t="s">
        <v>378</v>
      </c>
      <c r="C75">
        <v>2019</v>
      </c>
      <c r="D75" t="s">
        <v>87</v>
      </c>
      <c r="E75" t="s">
        <v>212</v>
      </c>
      <c r="F75" t="s">
        <v>512</v>
      </c>
      <c r="H75" t="s">
        <v>513</v>
      </c>
      <c r="I75" t="s">
        <v>903</v>
      </c>
      <c r="J75" t="s">
        <v>904</v>
      </c>
      <c r="K75" t="s">
        <v>905</v>
      </c>
      <c r="L75" s="9">
        <v>43800</v>
      </c>
      <c r="M75" s="8">
        <v>43961.232951388891</v>
      </c>
      <c r="N75" s="8">
        <v>43961.232951388891</v>
      </c>
      <c r="O75" s="8">
        <v>43961.232951388891</v>
      </c>
      <c r="P75">
        <v>103475</v>
      </c>
      <c r="S75">
        <v>123</v>
      </c>
      <c r="U75" t="s">
        <v>512</v>
      </c>
      <c r="AC75" t="s">
        <v>270</v>
      </c>
      <c r="AH75" t="s">
        <v>442</v>
      </c>
      <c r="AL75" t="s">
        <v>906</v>
      </c>
      <c r="AO75" t="s">
        <v>907</v>
      </c>
    </row>
    <row r="76" spans="1:41" x14ac:dyDescent="0.25">
      <c r="A76" t="s">
        <v>908</v>
      </c>
      <c r="B76" t="s">
        <v>378</v>
      </c>
      <c r="C76">
        <v>2020</v>
      </c>
      <c r="D76" t="s">
        <v>88</v>
      </c>
      <c r="E76" t="s">
        <v>213</v>
      </c>
      <c r="F76" t="s">
        <v>909</v>
      </c>
      <c r="H76" t="s">
        <v>910</v>
      </c>
      <c r="I76" t="s">
        <v>911</v>
      </c>
      <c r="K76" t="s">
        <v>912</v>
      </c>
      <c r="L76" s="9">
        <v>43859</v>
      </c>
      <c r="M76" s="8">
        <v>43961.193240740744</v>
      </c>
      <c r="N76" s="8">
        <v>43961.954062500001</v>
      </c>
      <c r="P76">
        <v>20192241</v>
      </c>
      <c r="R76">
        <v>1919</v>
      </c>
      <c r="S76">
        <v>287</v>
      </c>
      <c r="U76" t="s">
        <v>913</v>
      </c>
      <c r="AC76" t="s">
        <v>404</v>
      </c>
      <c r="AH76" t="s">
        <v>405</v>
      </c>
      <c r="AJ76" t="s">
        <v>914</v>
      </c>
      <c r="AL76" t="s">
        <v>915</v>
      </c>
      <c r="AO76" t="s">
        <v>916</v>
      </c>
    </row>
    <row r="77" spans="1:41" x14ac:dyDescent="0.25">
      <c r="A77" t="s">
        <v>917</v>
      </c>
      <c r="B77" t="s">
        <v>378</v>
      </c>
      <c r="C77">
        <v>2019</v>
      </c>
      <c r="D77" t="s">
        <v>89</v>
      </c>
      <c r="E77" t="s">
        <v>214</v>
      </c>
      <c r="F77" t="s">
        <v>918</v>
      </c>
      <c r="H77" t="s">
        <v>919</v>
      </c>
      <c r="I77" t="s">
        <v>920</v>
      </c>
      <c r="J77" t="s">
        <v>921</v>
      </c>
      <c r="K77" t="s">
        <v>922</v>
      </c>
      <c r="L77" s="9">
        <v>43764</v>
      </c>
      <c r="M77" s="8">
        <v>43961.952638888892</v>
      </c>
      <c r="N77" s="8">
        <v>43961.952638888892</v>
      </c>
      <c r="O77" s="8">
        <v>43961.952638888892</v>
      </c>
      <c r="P77" t="s">
        <v>923</v>
      </c>
      <c r="R77">
        <v>9</v>
      </c>
      <c r="S77">
        <v>44</v>
      </c>
      <c r="AC77" t="s">
        <v>270</v>
      </c>
      <c r="AH77" t="s">
        <v>433</v>
      </c>
      <c r="AL77" t="s">
        <v>924</v>
      </c>
    </row>
    <row r="78" spans="1:41" x14ac:dyDescent="0.25">
      <c r="A78" t="s">
        <v>925</v>
      </c>
      <c r="B78" t="s">
        <v>378</v>
      </c>
      <c r="C78">
        <v>2019</v>
      </c>
      <c r="D78" t="s">
        <v>90</v>
      </c>
      <c r="E78" t="s">
        <v>215</v>
      </c>
      <c r="F78" t="s">
        <v>926</v>
      </c>
      <c r="H78" t="s">
        <v>927</v>
      </c>
      <c r="I78" t="s">
        <v>928</v>
      </c>
      <c r="J78" t="s">
        <v>929</v>
      </c>
      <c r="L78" s="9">
        <v>43634</v>
      </c>
      <c r="M78" s="8">
        <v>43961.949178240742</v>
      </c>
      <c r="N78" s="8">
        <v>43961.949178240742</v>
      </c>
      <c r="O78" s="8">
        <v>43961.949178240742</v>
      </c>
      <c r="P78">
        <v>1191</v>
      </c>
      <c r="S78">
        <v>10</v>
      </c>
      <c r="U78" t="s">
        <v>930</v>
      </c>
      <c r="AC78" t="s">
        <v>270</v>
      </c>
      <c r="AH78" t="s">
        <v>433</v>
      </c>
      <c r="AL78" t="s">
        <v>931</v>
      </c>
    </row>
    <row r="79" spans="1:41" x14ac:dyDescent="0.25">
      <c r="A79" t="s">
        <v>932</v>
      </c>
      <c r="B79" t="s">
        <v>378</v>
      </c>
      <c r="C79">
        <v>2020</v>
      </c>
      <c r="D79" t="s">
        <v>91</v>
      </c>
      <c r="E79" t="s">
        <v>216</v>
      </c>
      <c r="F79" t="s">
        <v>410</v>
      </c>
      <c r="H79" t="s">
        <v>411</v>
      </c>
      <c r="I79" t="s">
        <v>933</v>
      </c>
      <c r="J79" t="s">
        <v>934</v>
      </c>
      <c r="K79" t="s">
        <v>935</v>
      </c>
      <c r="L79" s="9">
        <v>43899</v>
      </c>
      <c r="M79" s="8">
        <v>43962.031018518515</v>
      </c>
      <c r="N79" s="8">
        <v>43962.031018518515</v>
      </c>
      <c r="O79" s="8">
        <v>43962.031018518515</v>
      </c>
      <c r="P79">
        <v>4288</v>
      </c>
      <c r="R79">
        <v>1</v>
      </c>
      <c r="S79">
        <v>10</v>
      </c>
      <c r="AC79" t="s">
        <v>270</v>
      </c>
      <c r="AD79" t="s">
        <v>415</v>
      </c>
      <c r="AH79" t="s">
        <v>416</v>
      </c>
      <c r="AJ79" t="s">
        <v>417</v>
      </c>
      <c r="AL79" t="s">
        <v>936</v>
      </c>
    </row>
    <row r="80" spans="1:41" x14ac:dyDescent="0.25">
      <c r="A80" t="s">
        <v>937</v>
      </c>
      <c r="B80" t="s">
        <v>378</v>
      </c>
      <c r="C80">
        <v>2019</v>
      </c>
      <c r="D80" t="s">
        <v>92</v>
      </c>
      <c r="E80" t="s">
        <v>217</v>
      </c>
      <c r="F80" t="s">
        <v>512</v>
      </c>
      <c r="H80" t="s">
        <v>513</v>
      </c>
      <c r="I80" t="s">
        <v>938</v>
      </c>
      <c r="J80" t="s">
        <v>939</v>
      </c>
      <c r="K80" t="s">
        <v>940</v>
      </c>
      <c r="L80" s="9">
        <v>43586</v>
      </c>
      <c r="M80" s="8">
        <v>43962.02952546296</v>
      </c>
      <c r="N80" s="8">
        <v>43962.02952546296</v>
      </c>
      <c r="O80" s="8">
        <v>43962.02952546296</v>
      </c>
      <c r="P80" t="s">
        <v>941</v>
      </c>
      <c r="S80">
        <v>116</v>
      </c>
      <c r="U80" t="s">
        <v>512</v>
      </c>
      <c r="AC80" t="s">
        <v>270</v>
      </c>
      <c r="AH80" t="s">
        <v>442</v>
      </c>
      <c r="AL80" t="s">
        <v>942</v>
      </c>
      <c r="AO80" t="s">
        <v>943</v>
      </c>
    </row>
    <row r="81" spans="1:41" x14ac:dyDescent="0.25">
      <c r="A81" t="s">
        <v>944</v>
      </c>
      <c r="B81" t="s">
        <v>378</v>
      </c>
      <c r="C81">
        <v>2019</v>
      </c>
      <c r="D81" t="s">
        <v>93</v>
      </c>
      <c r="E81" t="s">
        <v>218</v>
      </c>
      <c r="F81" t="s">
        <v>926</v>
      </c>
      <c r="H81" t="s">
        <v>927</v>
      </c>
      <c r="I81" t="s">
        <v>945</v>
      </c>
      <c r="J81" t="s">
        <v>946</v>
      </c>
      <c r="K81" t="s">
        <v>947</v>
      </c>
      <c r="L81" s="9">
        <v>43664</v>
      </c>
      <c r="M81" s="8">
        <v>43961.949224537035</v>
      </c>
      <c r="N81" s="8">
        <v>43961.949224537035</v>
      </c>
      <c r="O81" s="8">
        <v>43961.949224537035</v>
      </c>
      <c r="P81">
        <v>1617</v>
      </c>
      <c r="S81">
        <v>10</v>
      </c>
      <c r="U81" t="s">
        <v>930</v>
      </c>
      <c r="V81" t="s">
        <v>948</v>
      </c>
      <c r="AC81" t="s">
        <v>270</v>
      </c>
      <c r="AH81" t="s">
        <v>433</v>
      </c>
      <c r="AL81" t="s">
        <v>949</v>
      </c>
    </row>
    <row r="82" spans="1:41" x14ac:dyDescent="0.25">
      <c r="A82" t="s">
        <v>950</v>
      </c>
      <c r="B82" t="s">
        <v>378</v>
      </c>
      <c r="C82">
        <v>2020</v>
      </c>
      <c r="D82" t="s">
        <v>94</v>
      </c>
      <c r="E82" t="s">
        <v>219</v>
      </c>
      <c r="F82" t="s">
        <v>543</v>
      </c>
      <c r="I82" t="s">
        <v>951</v>
      </c>
      <c r="L82">
        <v>2020</v>
      </c>
      <c r="M82" s="8">
        <v>43961.631620370368</v>
      </c>
      <c r="N82" s="8">
        <v>43963.954942129632</v>
      </c>
      <c r="AH82" t="s">
        <v>421</v>
      </c>
      <c r="AJ82" t="s">
        <v>792</v>
      </c>
      <c r="AL82" t="s">
        <v>952</v>
      </c>
    </row>
    <row r="83" spans="1:41" x14ac:dyDescent="0.25">
      <c r="A83" t="s">
        <v>953</v>
      </c>
      <c r="B83" t="s">
        <v>378</v>
      </c>
      <c r="C83">
        <v>2020</v>
      </c>
      <c r="D83" t="s">
        <v>95</v>
      </c>
      <c r="E83" t="s">
        <v>220</v>
      </c>
      <c r="F83" t="s">
        <v>954</v>
      </c>
      <c r="H83" t="s">
        <v>955</v>
      </c>
      <c r="I83" t="s">
        <v>956</v>
      </c>
      <c r="J83" t="s">
        <v>957</v>
      </c>
      <c r="K83" t="s">
        <v>958</v>
      </c>
      <c r="L83" t="s">
        <v>666</v>
      </c>
      <c r="M83" s="8">
        <v>43962.024768518517</v>
      </c>
      <c r="N83" s="8">
        <v>43962.024768518517</v>
      </c>
      <c r="O83" s="8">
        <v>43962.024768518517</v>
      </c>
      <c r="P83" t="s">
        <v>959</v>
      </c>
      <c r="R83">
        <v>1</v>
      </c>
      <c r="S83">
        <v>11</v>
      </c>
      <c r="U83" t="s">
        <v>954</v>
      </c>
      <c r="AC83" t="s">
        <v>270</v>
      </c>
      <c r="AH83" t="s">
        <v>433</v>
      </c>
      <c r="AL83" t="s">
        <v>960</v>
      </c>
    </row>
    <row r="84" spans="1:41" x14ac:dyDescent="0.25">
      <c r="A84" t="s">
        <v>961</v>
      </c>
      <c r="B84" t="s">
        <v>378</v>
      </c>
      <c r="C84">
        <v>2019</v>
      </c>
      <c r="D84" t="s">
        <v>96</v>
      </c>
      <c r="E84" t="s">
        <v>221</v>
      </c>
      <c r="F84" t="s">
        <v>962</v>
      </c>
      <c r="H84" t="s">
        <v>963</v>
      </c>
      <c r="I84" t="s">
        <v>964</v>
      </c>
      <c r="J84" t="s">
        <v>965</v>
      </c>
      <c r="K84" t="s">
        <v>966</v>
      </c>
      <c r="L84" s="9">
        <v>43741</v>
      </c>
      <c r="M84" s="8">
        <v>43962.0237037037</v>
      </c>
      <c r="N84" s="8">
        <v>43962.0237037037</v>
      </c>
      <c r="O84" s="8">
        <v>43962.0237037037</v>
      </c>
      <c r="P84">
        <v>111980</v>
      </c>
      <c r="S84">
        <v>371</v>
      </c>
      <c r="U84" t="s">
        <v>962</v>
      </c>
      <c r="AC84" t="s">
        <v>270</v>
      </c>
      <c r="AH84" t="s">
        <v>442</v>
      </c>
      <c r="AL84" t="s">
        <v>967</v>
      </c>
      <c r="AO84" t="s">
        <v>968</v>
      </c>
    </row>
    <row r="85" spans="1:41" x14ac:dyDescent="0.25">
      <c r="A85" t="s">
        <v>969</v>
      </c>
      <c r="B85" t="s">
        <v>378</v>
      </c>
      <c r="C85">
        <v>2020</v>
      </c>
      <c r="D85" t="s">
        <v>97</v>
      </c>
      <c r="E85" t="s">
        <v>222</v>
      </c>
      <c r="F85" t="s">
        <v>477</v>
      </c>
      <c r="H85">
        <v>10538119</v>
      </c>
      <c r="I85" t="s">
        <v>970</v>
      </c>
      <c r="J85" t="s">
        <v>971</v>
      </c>
      <c r="K85" t="s">
        <v>972</v>
      </c>
      <c r="L85" t="s">
        <v>666</v>
      </c>
      <c r="M85" s="8">
        <v>43961.952199074076</v>
      </c>
      <c r="N85" s="8">
        <v>43961.952199074076</v>
      </c>
      <c r="O85" s="8">
        <v>43961.952199074076</v>
      </c>
      <c r="P85">
        <v>116302</v>
      </c>
      <c r="S85">
        <v>205</v>
      </c>
      <c r="U85" t="s">
        <v>477</v>
      </c>
      <c r="AC85" t="s">
        <v>270</v>
      </c>
      <c r="AH85" t="s">
        <v>433</v>
      </c>
      <c r="AL85" t="s">
        <v>973</v>
      </c>
    </row>
    <row r="86" spans="1:41" x14ac:dyDescent="0.25">
      <c r="A86" t="s">
        <v>974</v>
      </c>
      <c r="B86" t="s">
        <v>378</v>
      </c>
      <c r="C86">
        <v>2019</v>
      </c>
      <c r="D86" t="s">
        <v>98</v>
      </c>
      <c r="E86" t="s">
        <v>223</v>
      </c>
      <c r="F86" t="s">
        <v>410</v>
      </c>
      <c r="H86" t="s">
        <v>411</v>
      </c>
      <c r="I86" t="s">
        <v>975</v>
      </c>
      <c r="J86" t="s">
        <v>976</v>
      </c>
      <c r="L86" t="s">
        <v>499</v>
      </c>
      <c r="M86" s="8">
        <v>43961.949305555558</v>
      </c>
      <c r="N86" s="8">
        <v>43961.949305555558</v>
      </c>
      <c r="O86" s="8">
        <v>43961.949305555558</v>
      </c>
      <c r="P86">
        <v>17407</v>
      </c>
      <c r="R86">
        <v>1</v>
      </c>
      <c r="S86">
        <v>9</v>
      </c>
      <c r="U86" t="s">
        <v>453</v>
      </c>
      <c r="AC86" t="s">
        <v>270</v>
      </c>
      <c r="AH86" t="s">
        <v>433</v>
      </c>
      <c r="AL86" t="s">
        <v>977</v>
      </c>
    </row>
    <row r="87" spans="1:41" x14ac:dyDescent="0.25">
      <c r="A87" t="s">
        <v>978</v>
      </c>
      <c r="B87" t="s">
        <v>378</v>
      </c>
      <c r="C87">
        <v>2019</v>
      </c>
      <c r="D87" t="s">
        <v>99</v>
      </c>
      <c r="E87" t="s">
        <v>224</v>
      </c>
      <c r="F87" t="s">
        <v>979</v>
      </c>
      <c r="I87" t="s">
        <v>980</v>
      </c>
      <c r="K87" t="s">
        <v>981</v>
      </c>
      <c r="L87" s="9">
        <v>43759</v>
      </c>
      <c r="M87" s="8">
        <v>43961.193240740744</v>
      </c>
      <c r="N87" s="8">
        <v>43961.193240740744</v>
      </c>
      <c r="P87" t="s">
        <v>982</v>
      </c>
      <c r="R87">
        <v>1</v>
      </c>
      <c r="S87">
        <v>5</v>
      </c>
      <c r="U87" t="s">
        <v>983</v>
      </c>
      <c r="V87" t="s">
        <v>984</v>
      </c>
      <c r="AC87" t="s">
        <v>404</v>
      </c>
      <c r="AH87" t="s">
        <v>405</v>
      </c>
      <c r="AJ87" t="s">
        <v>985</v>
      </c>
      <c r="AL87" t="s">
        <v>986</v>
      </c>
      <c r="AO87" t="s">
        <v>987</v>
      </c>
    </row>
    <row r="88" spans="1:41" x14ac:dyDescent="0.25">
      <c r="A88" t="s">
        <v>988</v>
      </c>
      <c r="B88" t="s">
        <v>378</v>
      </c>
      <c r="C88">
        <v>2020</v>
      </c>
      <c r="D88" t="s">
        <v>100</v>
      </c>
      <c r="E88" t="s">
        <v>225</v>
      </c>
      <c r="F88" t="s">
        <v>477</v>
      </c>
      <c r="H88">
        <v>10538119</v>
      </c>
      <c r="I88" t="s">
        <v>989</v>
      </c>
      <c r="J88" t="s">
        <v>990</v>
      </c>
      <c r="K88" t="s">
        <v>991</v>
      </c>
      <c r="L88" t="s">
        <v>481</v>
      </c>
      <c r="M88" s="8">
        <v>43961.949502314812</v>
      </c>
      <c r="N88" s="8">
        <v>43961.949502314812</v>
      </c>
      <c r="O88" s="8">
        <v>43961.949502314812</v>
      </c>
      <c r="P88">
        <v>116427</v>
      </c>
      <c r="S88">
        <v>207</v>
      </c>
      <c r="U88" t="s">
        <v>477</v>
      </c>
      <c r="AC88" t="s">
        <v>270</v>
      </c>
      <c r="AH88" t="s">
        <v>433</v>
      </c>
      <c r="AL88" t="s">
        <v>992</v>
      </c>
    </row>
    <row r="89" spans="1:41" x14ac:dyDescent="0.25">
      <c r="A89" t="s">
        <v>993</v>
      </c>
      <c r="B89" t="s">
        <v>378</v>
      </c>
      <c r="C89">
        <v>2019</v>
      </c>
      <c r="D89" t="s">
        <v>101</v>
      </c>
      <c r="E89" t="s">
        <v>226</v>
      </c>
      <c r="F89" t="s">
        <v>436</v>
      </c>
      <c r="H89" t="s">
        <v>437</v>
      </c>
      <c r="I89" t="s">
        <v>994</v>
      </c>
      <c r="J89" t="s">
        <v>995</v>
      </c>
      <c r="K89" t="s">
        <v>996</v>
      </c>
      <c r="L89" s="9">
        <v>43617</v>
      </c>
      <c r="M89" s="8">
        <v>43962.021736111114</v>
      </c>
      <c r="N89" s="8">
        <v>43962.021736111114</v>
      </c>
      <c r="O89" s="8">
        <v>43962.021736111114</v>
      </c>
      <c r="P89" t="s">
        <v>997</v>
      </c>
      <c r="S89">
        <v>63</v>
      </c>
      <c r="U89" t="s">
        <v>436</v>
      </c>
      <c r="V89" t="s">
        <v>998</v>
      </c>
      <c r="AC89" t="s">
        <v>270</v>
      </c>
      <c r="AH89" t="s">
        <v>442</v>
      </c>
      <c r="AL89" t="s">
        <v>999</v>
      </c>
      <c r="AO89" t="s">
        <v>1000</v>
      </c>
    </row>
    <row r="90" spans="1:41" x14ac:dyDescent="0.25">
      <c r="A90" t="s">
        <v>1001</v>
      </c>
      <c r="B90" t="s">
        <v>378</v>
      </c>
      <c r="C90">
        <v>2019</v>
      </c>
      <c r="D90" t="s">
        <v>102</v>
      </c>
      <c r="E90" t="s">
        <v>227</v>
      </c>
      <c r="F90" t="s">
        <v>1002</v>
      </c>
      <c r="H90" t="s">
        <v>1003</v>
      </c>
      <c r="I90" t="s">
        <v>1004</v>
      </c>
      <c r="J90" t="s">
        <v>1005</v>
      </c>
      <c r="K90" t="s">
        <v>1006</v>
      </c>
      <c r="L90" s="9">
        <v>43709</v>
      </c>
      <c r="M90" s="8">
        <v>43962.021365740744</v>
      </c>
      <c r="N90" s="8">
        <v>43962.021365740744</v>
      </c>
      <c r="O90" s="8">
        <v>43962.021365740744</v>
      </c>
      <c r="P90" t="s">
        <v>1007</v>
      </c>
      <c r="R90">
        <v>5</v>
      </c>
      <c r="S90">
        <v>50</v>
      </c>
      <c r="U90" t="s">
        <v>1002</v>
      </c>
      <c r="V90" t="s">
        <v>1008</v>
      </c>
      <c r="AC90" t="s">
        <v>270</v>
      </c>
      <c r="AH90" t="s">
        <v>442</v>
      </c>
      <c r="AL90" t="s">
        <v>1009</v>
      </c>
      <c r="AO90" t="s">
        <v>1010</v>
      </c>
    </row>
    <row r="91" spans="1:41" x14ac:dyDescent="0.25">
      <c r="A91" t="s">
        <v>1011</v>
      </c>
      <c r="B91" t="s">
        <v>378</v>
      </c>
      <c r="C91">
        <v>2020</v>
      </c>
      <c r="D91" t="s">
        <v>103</v>
      </c>
      <c r="E91" t="s">
        <v>228</v>
      </c>
      <c r="F91" t="s">
        <v>1012</v>
      </c>
      <c r="H91" t="s">
        <v>1013</v>
      </c>
      <c r="I91" t="s">
        <v>1014</v>
      </c>
      <c r="J91" t="s">
        <v>1015</v>
      </c>
      <c r="K91" t="s">
        <v>1016</v>
      </c>
      <c r="L91" s="9">
        <v>43909</v>
      </c>
      <c r="M91" s="8">
        <v>43962.02002314815</v>
      </c>
      <c r="N91" s="8">
        <v>43962.02002314815</v>
      </c>
      <c r="O91" s="8">
        <v>43962.02002314815</v>
      </c>
      <c r="U91" t="s">
        <v>1012</v>
      </c>
      <c r="AC91" t="s">
        <v>270</v>
      </c>
      <c r="AH91" t="s">
        <v>433</v>
      </c>
      <c r="AL91" t="s">
        <v>1017</v>
      </c>
    </row>
    <row r="92" spans="1:41" x14ac:dyDescent="0.25">
      <c r="A92" t="s">
        <v>1018</v>
      </c>
      <c r="B92" t="s">
        <v>378</v>
      </c>
      <c r="C92">
        <v>2019</v>
      </c>
      <c r="D92" t="s">
        <v>104</v>
      </c>
      <c r="E92" t="s">
        <v>229</v>
      </c>
      <c r="F92" t="s">
        <v>410</v>
      </c>
      <c r="H92" t="s">
        <v>411</v>
      </c>
      <c r="I92" t="s">
        <v>1019</v>
      </c>
      <c r="J92" t="s">
        <v>1020</v>
      </c>
      <c r="K92" t="s">
        <v>1021</v>
      </c>
      <c r="L92" s="9">
        <v>43640</v>
      </c>
      <c r="M92" s="8">
        <v>43962.018136574072</v>
      </c>
      <c r="N92" s="8">
        <v>43962.018136574072</v>
      </c>
      <c r="O92" s="8">
        <v>43962.018136574072</v>
      </c>
      <c r="P92">
        <v>9181</v>
      </c>
      <c r="R92">
        <v>1</v>
      </c>
      <c r="S92">
        <v>9</v>
      </c>
      <c r="AC92" t="s">
        <v>270</v>
      </c>
      <c r="AD92" t="s">
        <v>828</v>
      </c>
      <c r="AH92" t="s">
        <v>416</v>
      </c>
      <c r="AJ92" t="s">
        <v>417</v>
      </c>
      <c r="AL92" t="s">
        <v>1022</v>
      </c>
    </row>
    <row r="93" spans="1:41" x14ac:dyDescent="0.25">
      <c r="A93" t="s">
        <v>1023</v>
      </c>
      <c r="B93" t="s">
        <v>378</v>
      </c>
      <c r="C93">
        <v>2019</v>
      </c>
      <c r="D93" t="s">
        <v>105</v>
      </c>
      <c r="E93" t="s">
        <v>230</v>
      </c>
      <c r="F93" t="s">
        <v>1024</v>
      </c>
      <c r="H93" t="s">
        <v>1025</v>
      </c>
      <c r="I93" t="s">
        <v>1026</v>
      </c>
      <c r="J93" t="s">
        <v>1027</v>
      </c>
      <c r="K93" t="s">
        <v>1028</v>
      </c>
      <c r="L93" t="s">
        <v>1029</v>
      </c>
      <c r="M93" s="8">
        <v>43961.949733796297</v>
      </c>
      <c r="N93" s="8">
        <v>43961.949733796297</v>
      </c>
      <c r="O93" s="8">
        <v>43961.949733796297</v>
      </c>
      <c r="P93" t="s">
        <v>1030</v>
      </c>
      <c r="R93">
        <v>7</v>
      </c>
      <c r="S93">
        <v>36</v>
      </c>
      <c r="U93" t="s">
        <v>1031</v>
      </c>
      <c r="AC93" t="s">
        <v>270</v>
      </c>
      <c r="AH93" t="s">
        <v>433</v>
      </c>
      <c r="AL93" t="s">
        <v>1032</v>
      </c>
    </row>
    <row r="94" spans="1:41" x14ac:dyDescent="0.25">
      <c r="A94" t="s">
        <v>1033</v>
      </c>
      <c r="B94" t="s">
        <v>378</v>
      </c>
      <c r="C94">
        <v>2019</v>
      </c>
      <c r="D94" t="s">
        <v>106</v>
      </c>
      <c r="E94" t="s">
        <v>231</v>
      </c>
      <c r="F94" t="s">
        <v>769</v>
      </c>
      <c r="H94" t="s">
        <v>1034</v>
      </c>
      <c r="I94" t="s">
        <v>1035</v>
      </c>
      <c r="J94" t="s">
        <v>1036</v>
      </c>
      <c r="K94" t="s">
        <v>1037</v>
      </c>
      <c r="L94" s="9">
        <v>43770</v>
      </c>
      <c r="M94" s="8">
        <v>43962.016643518517</v>
      </c>
      <c r="N94" s="8">
        <v>43962.016643518517</v>
      </c>
      <c r="O94" s="8">
        <v>43962.016643518517</v>
      </c>
      <c r="P94" t="s">
        <v>1038</v>
      </c>
      <c r="R94">
        <v>9</v>
      </c>
      <c r="S94">
        <v>86</v>
      </c>
      <c r="U94" t="s">
        <v>769</v>
      </c>
      <c r="W94" t="s">
        <v>1039</v>
      </c>
      <c r="AC94" t="s">
        <v>270</v>
      </c>
      <c r="AH94" t="s">
        <v>442</v>
      </c>
      <c r="AL94" t="s">
        <v>1040</v>
      </c>
      <c r="AO94" t="s">
        <v>1041</v>
      </c>
    </row>
    <row r="95" spans="1:41" x14ac:dyDescent="0.25">
      <c r="A95" t="s">
        <v>1042</v>
      </c>
      <c r="B95" t="s">
        <v>378</v>
      </c>
      <c r="C95">
        <v>2019</v>
      </c>
      <c r="D95" t="s">
        <v>107</v>
      </c>
      <c r="E95" t="s">
        <v>232</v>
      </c>
      <c r="F95" t="s">
        <v>1043</v>
      </c>
      <c r="H95" t="s">
        <v>1044</v>
      </c>
      <c r="I95" t="s">
        <v>1045</v>
      </c>
      <c r="J95" t="s">
        <v>1046</v>
      </c>
      <c r="K95" t="s">
        <v>1047</v>
      </c>
      <c r="L95" t="s">
        <v>430</v>
      </c>
      <c r="M95" s="8">
        <v>43961.244618055556</v>
      </c>
      <c r="N95" s="8">
        <v>43961.244629629633</v>
      </c>
      <c r="O95" s="8">
        <v>43961.244618055556</v>
      </c>
      <c r="P95" t="s">
        <v>1048</v>
      </c>
      <c r="R95">
        <v>8</v>
      </c>
      <c r="S95">
        <v>30</v>
      </c>
      <c r="U95" t="s">
        <v>1049</v>
      </c>
      <c r="V95" t="s">
        <v>1050</v>
      </c>
      <c r="AC95" t="s">
        <v>270</v>
      </c>
      <c r="AH95" t="s">
        <v>433</v>
      </c>
      <c r="AL95" t="s">
        <v>1051</v>
      </c>
    </row>
    <row r="96" spans="1:41" x14ac:dyDescent="0.25">
      <c r="A96" t="s">
        <v>1052</v>
      </c>
      <c r="B96" t="s">
        <v>378</v>
      </c>
      <c r="C96">
        <v>2020</v>
      </c>
      <c r="D96" t="s">
        <v>108</v>
      </c>
      <c r="E96" t="s">
        <v>233</v>
      </c>
      <c r="F96" t="s">
        <v>398</v>
      </c>
      <c r="H96" t="s">
        <v>724</v>
      </c>
      <c r="I96" t="s">
        <v>1053</v>
      </c>
      <c r="J96" t="s">
        <v>1054</v>
      </c>
      <c r="K96" t="s">
        <v>1055</v>
      </c>
      <c r="L96" t="s">
        <v>1056</v>
      </c>
      <c r="M96" s="8">
        <v>43961.949525462966</v>
      </c>
      <c r="N96" s="8">
        <v>43961.949525462966</v>
      </c>
      <c r="O96" s="8">
        <v>43961.949525462966</v>
      </c>
      <c r="R96">
        <v>5</v>
      </c>
      <c r="S96">
        <v>57</v>
      </c>
      <c r="U96" t="s">
        <v>398</v>
      </c>
      <c r="V96" t="s">
        <v>1057</v>
      </c>
      <c r="AC96" t="s">
        <v>270</v>
      </c>
      <c r="AH96" t="s">
        <v>433</v>
      </c>
      <c r="AL96" t="s">
        <v>1058</v>
      </c>
    </row>
    <row r="97" spans="1:41" x14ac:dyDescent="0.25">
      <c r="A97" t="s">
        <v>1059</v>
      </c>
      <c r="B97" t="s">
        <v>378</v>
      </c>
      <c r="C97">
        <v>2019</v>
      </c>
      <c r="D97" t="s">
        <v>109</v>
      </c>
      <c r="E97" t="s">
        <v>234</v>
      </c>
      <c r="F97" t="s">
        <v>410</v>
      </c>
      <c r="H97" t="s">
        <v>411</v>
      </c>
      <c r="I97" t="s">
        <v>1060</v>
      </c>
      <c r="J97" t="s">
        <v>1061</v>
      </c>
      <c r="L97" t="s">
        <v>499</v>
      </c>
      <c r="M97" s="8">
        <v>43961.949270833335</v>
      </c>
      <c r="N97" s="8">
        <v>43961.954027777778</v>
      </c>
      <c r="O97" s="8">
        <v>43961.949270833335</v>
      </c>
      <c r="P97">
        <v>16073</v>
      </c>
      <c r="R97">
        <v>1</v>
      </c>
      <c r="S97">
        <v>9</v>
      </c>
      <c r="U97" t="s">
        <v>453</v>
      </c>
      <c r="AC97" t="s">
        <v>270</v>
      </c>
      <c r="AH97" t="s">
        <v>433</v>
      </c>
      <c r="AL97" t="s">
        <v>1062</v>
      </c>
    </row>
    <row r="98" spans="1:41" x14ac:dyDescent="0.25">
      <c r="A98" t="s">
        <v>1063</v>
      </c>
      <c r="B98" t="s">
        <v>378</v>
      </c>
      <c r="C98">
        <v>2019</v>
      </c>
      <c r="D98" t="s">
        <v>110</v>
      </c>
      <c r="E98" t="s">
        <v>235</v>
      </c>
      <c r="F98" t="s">
        <v>1064</v>
      </c>
      <c r="H98" t="s">
        <v>1065</v>
      </c>
      <c r="I98" t="s">
        <v>1066</v>
      </c>
      <c r="J98" t="s">
        <v>1067</v>
      </c>
      <c r="K98" t="s">
        <v>1068</v>
      </c>
      <c r="L98" s="9">
        <v>43497</v>
      </c>
      <c r="M98" s="8">
        <v>43961.949050925927</v>
      </c>
      <c r="N98" s="8">
        <v>43961.953993055555</v>
      </c>
      <c r="O98" s="8">
        <v>43961.949050925927</v>
      </c>
      <c r="P98" t="s">
        <v>1069</v>
      </c>
      <c r="R98">
        <v>2</v>
      </c>
      <c r="S98">
        <v>29</v>
      </c>
      <c r="AC98" t="s">
        <v>270</v>
      </c>
      <c r="AH98" t="s">
        <v>433</v>
      </c>
      <c r="AL98" t="s">
        <v>1070</v>
      </c>
    </row>
    <row r="99" spans="1:41" x14ac:dyDescent="0.25">
      <c r="A99" t="s">
        <v>1071</v>
      </c>
      <c r="B99" t="s">
        <v>378</v>
      </c>
      <c r="C99">
        <v>2020</v>
      </c>
      <c r="D99" t="s">
        <v>111</v>
      </c>
      <c r="E99" t="s">
        <v>236</v>
      </c>
      <c r="F99" t="s">
        <v>1072</v>
      </c>
      <c r="H99" t="s">
        <v>1073</v>
      </c>
      <c r="I99" t="s">
        <v>1074</v>
      </c>
      <c r="J99" t="s">
        <v>1075</v>
      </c>
      <c r="K99" t="s">
        <v>1076</v>
      </c>
      <c r="L99">
        <v>2020</v>
      </c>
      <c r="M99" s="8">
        <v>43962.012812499997</v>
      </c>
      <c r="N99" s="8">
        <v>43962.012812499997</v>
      </c>
      <c r="O99" s="8">
        <v>43962.012812499997</v>
      </c>
      <c r="P99" t="s">
        <v>1077</v>
      </c>
      <c r="R99">
        <v>4</v>
      </c>
      <c r="S99">
        <v>41</v>
      </c>
      <c r="AC99" t="s">
        <v>270</v>
      </c>
      <c r="AH99" t="s">
        <v>385</v>
      </c>
      <c r="AJ99" t="s">
        <v>1078</v>
      </c>
      <c r="AL99" t="s">
        <v>1079</v>
      </c>
      <c r="AO99" t="s">
        <v>1080</v>
      </c>
    </row>
    <row r="100" spans="1:41" x14ac:dyDescent="0.25">
      <c r="A100" t="s">
        <v>1081</v>
      </c>
      <c r="B100" t="s">
        <v>378</v>
      </c>
      <c r="C100">
        <v>2019</v>
      </c>
      <c r="D100" t="s">
        <v>112</v>
      </c>
      <c r="E100" t="s">
        <v>237</v>
      </c>
      <c r="F100" t="s">
        <v>709</v>
      </c>
      <c r="H100" t="s">
        <v>1082</v>
      </c>
      <c r="I100" t="s">
        <v>1083</v>
      </c>
      <c r="J100" t="s">
        <v>1084</v>
      </c>
      <c r="K100" t="s">
        <v>1085</v>
      </c>
      <c r="L100" t="s">
        <v>430</v>
      </c>
      <c r="M100" s="8">
        <v>43962.012256944443</v>
      </c>
      <c r="N100" s="8">
        <v>43962.012256944443</v>
      </c>
      <c r="O100" s="8">
        <v>43962.012256944443</v>
      </c>
      <c r="P100" t="s">
        <v>1086</v>
      </c>
      <c r="R100">
        <v>8</v>
      </c>
      <c r="S100">
        <v>148</v>
      </c>
      <c r="U100" t="s">
        <v>709</v>
      </c>
      <c r="AC100" t="s">
        <v>270</v>
      </c>
      <c r="AH100" t="s">
        <v>433</v>
      </c>
      <c r="AL100" t="s">
        <v>1087</v>
      </c>
    </row>
    <row r="101" spans="1:41" x14ac:dyDescent="0.25">
      <c r="A101" t="s">
        <v>1088</v>
      </c>
      <c r="B101" t="s">
        <v>378</v>
      </c>
      <c r="C101">
        <v>2019</v>
      </c>
      <c r="D101" t="s">
        <v>113</v>
      </c>
      <c r="E101" t="s">
        <v>238</v>
      </c>
      <c r="F101" t="s">
        <v>494</v>
      </c>
      <c r="H101" t="s">
        <v>495</v>
      </c>
      <c r="I101" t="s">
        <v>1089</v>
      </c>
      <c r="J101" t="s">
        <v>1090</v>
      </c>
      <c r="K101" t="s">
        <v>1091</v>
      </c>
      <c r="L101" s="9">
        <v>43787</v>
      </c>
      <c r="M101" s="8">
        <v>43961.243611111109</v>
      </c>
      <c r="N101" s="8">
        <v>43961.243611111109</v>
      </c>
      <c r="O101" s="8">
        <v>43961.243611111109</v>
      </c>
      <c r="P101" s="3">
        <v>43841</v>
      </c>
      <c r="R101">
        <v>1</v>
      </c>
      <c r="S101">
        <v>9</v>
      </c>
      <c r="AC101" t="s">
        <v>270</v>
      </c>
      <c r="AD101" t="s">
        <v>828</v>
      </c>
      <c r="AH101" t="s">
        <v>416</v>
      </c>
      <c r="AJ101" t="s">
        <v>417</v>
      </c>
      <c r="AL101" t="s">
        <v>1092</v>
      </c>
    </row>
    <row r="102" spans="1:41" x14ac:dyDescent="0.25">
      <c r="A102" t="s">
        <v>1093</v>
      </c>
      <c r="B102" t="s">
        <v>378</v>
      </c>
      <c r="C102">
        <v>2019</v>
      </c>
      <c r="D102" t="s">
        <v>114</v>
      </c>
      <c r="E102" t="s">
        <v>239</v>
      </c>
      <c r="F102" t="s">
        <v>1094</v>
      </c>
      <c r="H102" t="s">
        <v>1095</v>
      </c>
      <c r="I102" t="s">
        <v>1096</v>
      </c>
      <c r="J102" t="s">
        <v>1097</v>
      </c>
      <c r="K102" t="s">
        <v>1098</v>
      </c>
      <c r="L102">
        <v>2019</v>
      </c>
      <c r="M102" s="8">
        <v>43962.010740740741</v>
      </c>
      <c r="N102" s="8">
        <v>43962.010740740741</v>
      </c>
      <c r="O102" s="8">
        <v>43962.010740740741</v>
      </c>
      <c r="P102" t="s">
        <v>1099</v>
      </c>
      <c r="R102">
        <v>4</v>
      </c>
      <c r="S102">
        <v>90</v>
      </c>
      <c r="AC102" t="s">
        <v>270</v>
      </c>
      <c r="AH102" t="s">
        <v>385</v>
      </c>
      <c r="AJ102" t="s">
        <v>1100</v>
      </c>
      <c r="AL102" t="s">
        <v>1101</v>
      </c>
    </row>
    <row r="103" spans="1:41" x14ac:dyDescent="0.25">
      <c r="A103" t="s">
        <v>1102</v>
      </c>
      <c r="B103" t="s">
        <v>378</v>
      </c>
      <c r="C103">
        <v>2020</v>
      </c>
      <c r="D103" t="s">
        <v>115</v>
      </c>
      <c r="E103" t="s">
        <v>240</v>
      </c>
      <c r="F103" t="s">
        <v>1012</v>
      </c>
      <c r="L103">
        <v>2020</v>
      </c>
      <c r="M103" s="8">
        <v>43961.632511574076</v>
      </c>
      <c r="N103" s="8">
        <v>43961.632511574076</v>
      </c>
      <c r="AH103" t="s">
        <v>421</v>
      </c>
      <c r="AJ103" t="s">
        <v>1103</v>
      </c>
      <c r="AL103" t="s">
        <v>1104</v>
      </c>
    </row>
    <row r="104" spans="1:41" x14ac:dyDescent="0.25">
      <c r="A104" t="s">
        <v>1105</v>
      </c>
      <c r="B104" t="s">
        <v>540</v>
      </c>
      <c r="C104">
        <v>2020</v>
      </c>
      <c r="D104" t="s">
        <v>116</v>
      </c>
      <c r="E104" t="s">
        <v>241</v>
      </c>
      <c r="J104" t="s">
        <v>1106</v>
      </c>
      <c r="K104" t="s">
        <v>1107</v>
      </c>
      <c r="L104" s="9">
        <v>43860</v>
      </c>
      <c r="M104" s="8">
        <v>43961.247870370367</v>
      </c>
      <c r="N104" s="8">
        <v>43963.955914351849</v>
      </c>
      <c r="O104" s="8">
        <v>43961.247870370367</v>
      </c>
      <c r="AA104" t="s">
        <v>420</v>
      </c>
      <c r="AC104" t="s">
        <v>270</v>
      </c>
      <c r="AE104" t="s">
        <v>544</v>
      </c>
      <c r="AH104" t="s">
        <v>433</v>
      </c>
      <c r="AJ104" t="s">
        <v>1108</v>
      </c>
      <c r="AL104" t="s">
        <v>1109</v>
      </c>
    </row>
    <row r="105" spans="1:41" x14ac:dyDescent="0.25">
      <c r="A105" t="s">
        <v>1110</v>
      </c>
      <c r="B105" t="s">
        <v>378</v>
      </c>
      <c r="C105">
        <v>2020</v>
      </c>
      <c r="D105" t="s">
        <v>117</v>
      </c>
      <c r="E105" t="s">
        <v>242</v>
      </c>
      <c r="F105" t="s">
        <v>410</v>
      </c>
      <c r="H105" t="s">
        <v>411</v>
      </c>
      <c r="I105" t="s">
        <v>1111</v>
      </c>
      <c r="J105" t="s">
        <v>1112</v>
      </c>
      <c r="L105" t="s">
        <v>1113</v>
      </c>
      <c r="M105" s="8">
        <v>43961.952013888891</v>
      </c>
      <c r="N105" s="8">
        <v>43961.953958333332</v>
      </c>
      <c r="O105" s="8">
        <v>43961.952013888891</v>
      </c>
      <c r="P105">
        <v>1529</v>
      </c>
      <c r="R105">
        <v>1</v>
      </c>
      <c r="S105">
        <v>10</v>
      </c>
      <c r="U105" t="s">
        <v>453</v>
      </c>
      <c r="AC105" t="s">
        <v>270</v>
      </c>
      <c r="AH105" t="s">
        <v>433</v>
      </c>
      <c r="AL105" t="s">
        <v>1114</v>
      </c>
    </row>
    <row r="106" spans="1:41" x14ac:dyDescent="0.25">
      <c r="A106" t="s">
        <v>1115</v>
      </c>
      <c r="B106" t="s">
        <v>378</v>
      </c>
      <c r="C106">
        <v>2019</v>
      </c>
      <c r="D106" t="s">
        <v>118</v>
      </c>
      <c r="E106" t="s">
        <v>243</v>
      </c>
      <c r="F106" t="s">
        <v>1116</v>
      </c>
      <c r="H106" t="s">
        <v>1117</v>
      </c>
      <c r="I106" t="s">
        <v>1118</v>
      </c>
      <c r="J106" t="s">
        <v>1119</v>
      </c>
      <c r="K106" t="s">
        <v>1120</v>
      </c>
      <c r="L106" s="9">
        <v>43677</v>
      </c>
      <c r="M106" s="8">
        <v>43961.952627314815</v>
      </c>
      <c r="N106" s="8">
        <v>43961.952627314815</v>
      </c>
      <c r="O106" s="8">
        <v>43961.952627314815</v>
      </c>
      <c r="P106" t="s">
        <v>1121</v>
      </c>
      <c r="R106">
        <v>7</v>
      </c>
      <c r="S106">
        <v>14</v>
      </c>
      <c r="AC106" t="s">
        <v>270</v>
      </c>
      <c r="AH106" t="s">
        <v>433</v>
      </c>
      <c r="AL106" t="s">
        <v>1122</v>
      </c>
    </row>
    <row r="107" spans="1:41" x14ac:dyDescent="0.25">
      <c r="A107" t="s">
        <v>1123</v>
      </c>
      <c r="B107" t="s">
        <v>378</v>
      </c>
      <c r="C107">
        <v>2019</v>
      </c>
      <c r="D107" t="s">
        <v>119</v>
      </c>
      <c r="E107" t="s">
        <v>244</v>
      </c>
      <c r="F107" t="s">
        <v>1124</v>
      </c>
      <c r="H107" t="s">
        <v>1125</v>
      </c>
      <c r="I107" t="s">
        <v>1126</v>
      </c>
      <c r="J107" t="s">
        <v>1127</v>
      </c>
      <c r="K107" t="s">
        <v>1128</v>
      </c>
      <c r="L107" s="9">
        <v>43767</v>
      </c>
      <c r="M107" s="8">
        <v>43962.008703703701</v>
      </c>
      <c r="N107" s="8">
        <v>43962.008703703701</v>
      </c>
      <c r="O107" s="8">
        <v>43962.008703703701</v>
      </c>
      <c r="P107" s="3">
        <v>43843</v>
      </c>
      <c r="AC107" t="s">
        <v>270</v>
      </c>
      <c r="AD107" t="s">
        <v>828</v>
      </c>
      <c r="AH107" t="s">
        <v>416</v>
      </c>
      <c r="AJ107" t="s">
        <v>1129</v>
      </c>
      <c r="AL107" t="s">
        <v>1130</v>
      </c>
    </row>
    <row r="108" spans="1:41" x14ac:dyDescent="0.25">
      <c r="A108" t="s">
        <v>1131</v>
      </c>
      <c r="B108" t="s">
        <v>378</v>
      </c>
      <c r="C108">
        <v>2020</v>
      </c>
      <c r="D108" t="s">
        <v>120</v>
      </c>
      <c r="E108" t="s">
        <v>245</v>
      </c>
      <c r="F108" t="s">
        <v>1132</v>
      </c>
      <c r="H108" t="s">
        <v>1133</v>
      </c>
      <c r="I108" t="s">
        <v>1134</v>
      </c>
      <c r="J108" t="s">
        <v>1135</v>
      </c>
      <c r="K108" t="s">
        <v>1136</v>
      </c>
      <c r="L108">
        <v>2020</v>
      </c>
      <c r="M108" s="8">
        <v>43963.956805555557</v>
      </c>
      <c r="N108" s="8">
        <v>43963.956805555557</v>
      </c>
      <c r="O108" s="8">
        <v>43963.956805555557</v>
      </c>
      <c r="S108">
        <v>14</v>
      </c>
      <c r="U108" t="s">
        <v>1137</v>
      </c>
      <c r="AC108" t="s">
        <v>404</v>
      </c>
      <c r="AH108" t="s">
        <v>1138</v>
      </c>
      <c r="AJ108" t="s">
        <v>1139</v>
      </c>
      <c r="AL108" t="s">
        <v>1140</v>
      </c>
      <c r="AO108" t="s">
        <v>1141</v>
      </c>
    </row>
    <row r="109" spans="1:41" x14ac:dyDescent="0.25">
      <c r="A109" t="s">
        <v>1142</v>
      </c>
      <c r="B109" t="s">
        <v>378</v>
      </c>
      <c r="C109">
        <v>2019</v>
      </c>
      <c r="D109" t="s">
        <v>121</v>
      </c>
      <c r="E109" t="s">
        <v>246</v>
      </c>
      <c r="F109" t="s">
        <v>1143</v>
      </c>
      <c r="H109" t="s">
        <v>1144</v>
      </c>
      <c r="I109" t="s">
        <v>1145</v>
      </c>
      <c r="K109" t="s">
        <v>1146</v>
      </c>
      <c r="L109" t="s">
        <v>1147</v>
      </c>
      <c r="M109" s="8">
        <v>43961.194571759261</v>
      </c>
      <c r="N109" s="8">
        <v>43961.194571759261</v>
      </c>
      <c r="P109" t="s">
        <v>1148</v>
      </c>
      <c r="R109">
        <v>2</v>
      </c>
      <c r="S109">
        <v>55</v>
      </c>
      <c r="U109" t="s">
        <v>1149</v>
      </c>
      <c r="V109" t="s">
        <v>1150</v>
      </c>
      <c r="AC109" t="s">
        <v>404</v>
      </c>
      <c r="AH109" t="s">
        <v>405</v>
      </c>
      <c r="AJ109" t="s">
        <v>1151</v>
      </c>
      <c r="AL109" t="s">
        <v>1152</v>
      </c>
      <c r="AO109" t="s">
        <v>1153</v>
      </c>
    </row>
    <row r="110" spans="1:41" x14ac:dyDescent="0.25">
      <c r="A110" t="s">
        <v>1154</v>
      </c>
      <c r="B110" t="s">
        <v>378</v>
      </c>
      <c r="C110">
        <v>2020</v>
      </c>
      <c r="D110" t="s">
        <v>122</v>
      </c>
      <c r="E110" t="s">
        <v>247</v>
      </c>
      <c r="F110" t="s">
        <v>1155</v>
      </c>
      <c r="H110" t="s">
        <v>1156</v>
      </c>
      <c r="I110" t="s">
        <v>1157</v>
      </c>
      <c r="J110" t="s">
        <v>1158</v>
      </c>
      <c r="K110" t="s">
        <v>1159</v>
      </c>
      <c r="L110" s="9">
        <v>43923</v>
      </c>
      <c r="M110" s="8">
        <v>43962.008194444446</v>
      </c>
      <c r="N110" s="8">
        <v>43962.008194444446</v>
      </c>
      <c r="O110" s="8">
        <v>43962.008194444446</v>
      </c>
      <c r="P110" t="s">
        <v>1160</v>
      </c>
      <c r="R110">
        <v>3</v>
      </c>
      <c r="S110">
        <v>34</v>
      </c>
      <c r="U110" t="s">
        <v>1155</v>
      </c>
      <c r="V110" t="s">
        <v>1161</v>
      </c>
      <c r="AC110" t="s">
        <v>270</v>
      </c>
      <c r="AH110" t="s">
        <v>433</v>
      </c>
      <c r="AL110" t="s">
        <v>1162</v>
      </c>
    </row>
    <row r="111" spans="1:41" x14ac:dyDescent="0.25">
      <c r="A111" t="s">
        <v>1163</v>
      </c>
      <c r="B111" t="s">
        <v>378</v>
      </c>
      <c r="C111">
        <v>2019</v>
      </c>
      <c r="D111" t="s">
        <v>123</v>
      </c>
      <c r="E111" t="s">
        <v>248</v>
      </c>
      <c r="F111" t="s">
        <v>692</v>
      </c>
      <c r="H111" t="s">
        <v>1164</v>
      </c>
      <c r="I111" t="s">
        <v>1165</v>
      </c>
      <c r="J111" t="s">
        <v>1166</v>
      </c>
      <c r="K111" t="s">
        <v>1167</v>
      </c>
      <c r="L111" s="9">
        <v>43532</v>
      </c>
      <c r="M111" s="8">
        <v>43961.975983796299</v>
      </c>
      <c r="N111" s="8">
        <v>43961.975983796299</v>
      </c>
      <c r="O111" s="8">
        <v>43961.975983796299</v>
      </c>
      <c r="P111" t="s">
        <v>1168</v>
      </c>
      <c r="S111">
        <v>89</v>
      </c>
      <c r="U111" t="s">
        <v>692</v>
      </c>
      <c r="AC111" t="s">
        <v>270</v>
      </c>
      <c r="AH111" t="s">
        <v>442</v>
      </c>
      <c r="AL111" t="s">
        <v>1169</v>
      </c>
    </row>
    <row r="112" spans="1:41" x14ac:dyDescent="0.25">
      <c r="A112" t="s">
        <v>1170</v>
      </c>
      <c r="B112" t="s">
        <v>378</v>
      </c>
      <c r="C112">
        <v>2020</v>
      </c>
      <c r="D112" t="s">
        <v>124</v>
      </c>
      <c r="E112" t="s">
        <v>249</v>
      </c>
      <c r="F112" t="s">
        <v>543</v>
      </c>
      <c r="I112" t="s">
        <v>1171</v>
      </c>
      <c r="L112">
        <v>2020</v>
      </c>
      <c r="M112" s="8">
        <v>43961.634247685186</v>
      </c>
      <c r="N112" s="8">
        <v>43963.957372685189</v>
      </c>
      <c r="AH112" t="s">
        <v>421</v>
      </c>
      <c r="AJ112" t="s">
        <v>792</v>
      </c>
      <c r="AL112" t="s">
        <v>1172</v>
      </c>
    </row>
    <row r="113" spans="1:41" x14ac:dyDescent="0.25">
      <c r="A113" t="s">
        <v>1173</v>
      </c>
      <c r="B113" t="s">
        <v>378</v>
      </c>
      <c r="C113">
        <v>2019</v>
      </c>
      <c r="D113" t="s">
        <v>125</v>
      </c>
      <c r="E113" t="s">
        <v>250</v>
      </c>
      <c r="F113" t="s">
        <v>777</v>
      </c>
      <c r="H113" t="s">
        <v>778</v>
      </c>
      <c r="I113" t="s">
        <v>1174</v>
      </c>
      <c r="J113" t="s">
        <v>1175</v>
      </c>
      <c r="K113" t="s">
        <v>1176</v>
      </c>
      <c r="L113" s="9">
        <v>43800</v>
      </c>
      <c r="M113" s="8">
        <v>43961.973136574074</v>
      </c>
      <c r="N113" s="8">
        <v>43961.973136574074</v>
      </c>
      <c r="O113" s="8">
        <v>43961.973136574074</v>
      </c>
      <c r="P113" t="s">
        <v>1177</v>
      </c>
      <c r="S113">
        <v>107</v>
      </c>
      <c r="U113" t="s">
        <v>777</v>
      </c>
      <c r="AC113" t="s">
        <v>270</v>
      </c>
      <c r="AH113" t="s">
        <v>442</v>
      </c>
      <c r="AL113" t="s">
        <v>1178</v>
      </c>
      <c r="AO113" t="s">
        <v>1179</v>
      </c>
    </row>
    <row r="114" spans="1:41" x14ac:dyDescent="0.25">
      <c r="A114" t="s">
        <v>1180</v>
      </c>
      <c r="B114" t="s">
        <v>378</v>
      </c>
      <c r="C114">
        <v>2019</v>
      </c>
      <c r="D114" t="s">
        <v>126</v>
      </c>
      <c r="E114" t="s">
        <v>251</v>
      </c>
      <c r="F114" t="s">
        <v>1181</v>
      </c>
      <c r="H114" t="s">
        <v>1182</v>
      </c>
      <c r="I114" t="s">
        <v>1183</v>
      </c>
      <c r="J114" t="s">
        <v>1184</v>
      </c>
      <c r="K114" t="s">
        <v>1185</v>
      </c>
      <c r="L114" s="9">
        <v>43617</v>
      </c>
      <c r="M114" s="8">
        <v>43961.972372685188</v>
      </c>
      <c r="N114" s="8">
        <v>43961.972372685188</v>
      </c>
      <c r="O114" s="8">
        <v>43961.972372685188</v>
      </c>
      <c r="P114" t="s">
        <v>1186</v>
      </c>
      <c r="R114">
        <v>6</v>
      </c>
      <c r="S114">
        <v>142</v>
      </c>
      <c r="U114" t="s">
        <v>1181</v>
      </c>
      <c r="V114" t="s">
        <v>1187</v>
      </c>
      <c r="AC114" t="s">
        <v>270</v>
      </c>
      <c r="AH114" t="s">
        <v>1188</v>
      </c>
      <c r="AJ114" t="s">
        <v>1189</v>
      </c>
      <c r="AL114" t="s">
        <v>1190</v>
      </c>
    </row>
    <row r="115" spans="1:41" x14ac:dyDescent="0.25">
      <c r="A115" t="s">
        <v>1191</v>
      </c>
      <c r="B115" t="s">
        <v>378</v>
      </c>
      <c r="C115">
        <v>2020</v>
      </c>
      <c r="D115" t="s">
        <v>127</v>
      </c>
      <c r="E115" t="s">
        <v>252</v>
      </c>
      <c r="F115" t="s">
        <v>410</v>
      </c>
      <c r="H115" t="s">
        <v>411</v>
      </c>
      <c r="I115" t="s">
        <v>1192</v>
      </c>
      <c r="J115" t="s">
        <v>1193</v>
      </c>
      <c r="K115" t="s">
        <v>1194</v>
      </c>
      <c r="L115" s="9">
        <v>43857</v>
      </c>
      <c r="M115" s="8">
        <v>43961.972094907411</v>
      </c>
      <c r="N115" s="8">
        <v>43961.972094907411</v>
      </c>
      <c r="O115" s="8">
        <v>43961.972094907411</v>
      </c>
      <c r="P115">
        <v>1202</v>
      </c>
      <c r="R115">
        <v>1</v>
      </c>
      <c r="S115">
        <v>10</v>
      </c>
      <c r="AC115" t="s">
        <v>270</v>
      </c>
      <c r="AD115" t="s">
        <v>415</v>
      </c>
      <c r="AH115" t="s">
        <v>416</v>
      </c>
      <c r="AJ115" t="s">
        <v>417</v>
      </c>
      <c r="AL115" t="s">
        <v>1195</v>
      </c>
    </row>
    <row r="116" spans="1:41" x14ac:dyDescent="0.25">
      <c r="A116" t="s">
        <v>1196</v>
      </c>
      <c r="B116" t="s">
        <v>378</v>
      </c>
      <c r="C116">
        <v>2020</v>
      </c>
      <c r="D116" t="s">
        <v>128</v>
      </c>
      <c r="E116" t="s">
        <v>253</v>
      </c>
      <c r="F116" t="s">
        <v>512</v>
      </c>
      <c r="H116" t="s">
        <v>513</v>
      </c>
      <c r="I116" t="s">
        <v>1197</v>
      </c>
      <c r="J116" t="s">
        <v>1198</v>
      </c>
      <c r="K116" t="s">
        <v>1199</v>
      </c>
      <c r="L116" s="9">
        <v>43922</v>
      </c>
      <c r="M116" s="8">
        <v>43961.91133101852</v>
      </c>
      <c r="N116" s="8">
        <v>43961.953946759262</v>
      </c>
      <c r="O116" s="8">
        <v>43961.91133101852</v>
      </c>
      <c r="P116">
        <v>103577</v>
      </c>
      <c r="S116">
        <v>127</v>
      </c>
      <c r="U116" t="s">
        <v>512</v>
      </c>
      <c r="AC116" t="s">
        <v>270</v>
      </c>
      <c r="AH116" t="s">
        <v>442</v>
      </c>
      <c r="AL116" t="s">
        <v>1200</v>
      </c>
      <c r="AO116" t="s">
        <v>1201</v>
      </c>
    </row>
    <row r="117" spans="1:41" x14ac:dyDescent="0.25">
      <c r="A117" t="s">
        <v>1202</v>
      </c>
      <c r="B117" t="s">
        <v>540</v>
      </c>
      <c r="C117">
        <v>2020</v>
      </c>
      <c r="D117" t="s">
        <v>129</v>
      </c>
      <c r="E117" t="s">
        <v>254</v>
      </c>
      <c r="J117" t="s">
        <v>1203</v>
      </c>
      <c r="K117" t="s">
        <v>1204</v>
      </c>
      <c r="L117" s="9">
        <v>43928</v>
      </c>
      <c r="M117" s="8">
        <v>43961.242858796293</v>
      </c>
      <c r="N117" s="8">
        <v>43961.242858796293</v>
      </c>
      <c r="O117" s="8">
        <v>43961.242858796293</v>
      </c>
      <c r="V117" t="s">
        <v>1205</v>
      </c>
      <c r="AA117" t="s">
        <v>543</v>
      </c>
      <c r="AC117" t="s">
        <v>270</v>
      </c>
      <c r="AE117" t="s">
        <v>544</v>
      </c>
      <c r="AH117" t="s">
        <v>433</v>
      </c>
      <c r="AJ117" t="s">
        <v>1206</v>
      </c>
      <c r="AL117" t="s">
        <v>1207</v>
      </c>
    </row>
    <row r="118" spans="1:41" x14ac:dyDescent="0.25">
      <c r="A118" t="s">
        <v>1208</v>
      </c>
      <c r="B118" t="s">
        <v>378</v>
      </c>
      <c r="C118">
        <v>2020</v>
      </c>
      <c r="D118" t="s">
        <v>130</v>
      </c>
      <c r="E118" t="s">
        <v>255</v>
      </c>
      <c r="F118" t="s">
        <v>512</v>
      </c>
      <c r="H118" t="s">
        <v>513</v>
      </c>
      <c r="I118" t="s">
        <v>1209</v>
      </c>
      <c r="J118" t="s">
        <v>1210</v>
      </c>
      <c r="K118" t="s">
        <v>1211</v>
      </c>
      <c r="L118" s="9">
        <v>43983</v>
      </c>
      <c r="M118" s="8">
        <v>43961.968159722222</v>
      </c>
      <c r="N118" s="8">
        <v>43961.968159722222</v>
      </c>
      <c r="O118" s="8">
        <v>43961.968159722222</v>
      </c>
      <c r="P118">
        <v>103606</v>
      </c>
      <c r="S118">
        <v>129</v>
      </c>
      <c r="U118" t="s">
        <v>512</v>
      </c>
      <c r="AC118" t="s">
        <v>270</v>
      </c>
      <c r="AH118" t="s">
        <v>442</v>
      </c>
      <c r="AL118" t="s">
        <v>1212</v>
      </c>
      <c r="AO118" t="s">
        <v>1213</v>
      </c>
    </row>
    <row r="119" spans="1:41" x14ac:dyDescent="0.25">
      <c r="A119" t="s">
        <v>1214</v>
      </c>
      <c r="B119" t="s">
        <v>378</v>
      </c>
      <c r="C119">
        <v>2019</v>
      </c>
      <c r="D119" t="s">
        <v>131</v>
      </c>
      <c r="E119" t="s">
        <v>256</v>
      </c>
      <c r="F119" t="s">
        <v>436</v>
      </c>
      <c r="H119">
        <v>57916</v>
      </c>
      <c r="I119" t="s">
        <v>1215</v>
      </c>
      <c r="J119" t="s">
        <v>1216</v>
      </c>
      <c r="K119" t="s">
        <v>1217</v>
      </c>
      <c r="L119" t="s">
        <v>566</v>
      </c>
      <c r="M119" s="8">
        <v>43961.952060185184</v>
      </c>
      <c r="N119" s="8">
        <v>43961.95207175926</v>
      </c>
      <c r="O119" s="8">
        <v>43961.952060185184</v>
      </c>
      <c r="P119" t="s">
        <v>1218</v>
      </c>
      <c r="S119">
        <v>62</v>
      </c>
      <c r="U119" t="s">
        <v>436</v>
      </c>
      <c r="V119" t="s">
        <v>1219</v>
      </c>
      <c r="AC119" t="s">
        <v>270</v>
      </c>
      <c r="AH119" t="s">
        <v>433</v>
      </c>
      <c r="AL119" t="s">
        <v>1220</v>
      </c>
    </row>
    <row r="120" spans="1:41" x14ac:dyDescent="0.25">
      <c r="A120" t="s">
        <v>1221</v>
      </c>
      <c r="B120" t="s">
        <v>378</v>
      </c>
      <c r="C120">
        <v>2019</v>
      </c>
      <c r="D120" t="s">
        <v>132</v>
      </c>
      <c r="E120" t="s">
        <v>257</v>
      </c>
      <c r="F120" t="s">
        <v>1222</v>
      </c>
      <c r="L120">
        <v>2019</v>
      </c>
      <c r="M120" s="8">
        <v>43961.632511574076</v>
      </c>
      <c r="N120" s="8">
        <v>43961.632511574076</v>
      </c>
      <c r="P120" t="s">
        <v>1223</v>
      </c>
      <c r="R120">
        <v>5</v>
      </c>
      <c r="S120">
        <v>26</v>
      </c>
      <c r="AH120" t="s">
        <v>421</v>
      </c>
      <c r="AJ120" t="s">
        <v>1224</v>
      </c>
      <c r="AL120" t="s">
        <v>1225</v>
      </c>
    </row>
    <row r="121" spans="1:41" x14ac:dyDescent="0.25">
      <c r="A121" t="s">
        <v>1226</v>
      </c>
      <c r="B121" t="s">
        <v>378</v>
      </c>
      <c r="C121">
        <v>2019</v>
      </c>
      <c r="D121" t="s">
        <v>133</v>
      </c>
      <c r="E121" t="s">
        <v>258</v>
      </c>
      <c r="F121" t="s">
        <v>1227</v>
      </c>
      <c r="L121">
        <v>2019</v>
      </c>
      <c r="M121" s="8">
        <v>43961.685324074075</v>
      </c>
      <c r="N121" s="8">
        <v>43961.685324074075</v>
      </c>
      <c r="P121">
        <v>315</v>
      </c>
      <c r="S121">
        <v>13</v>
      </c>
      <c r="AH121" t="s">
        <v>421</v>
      </c>
      <c r="AJ121" t="s">
        <v>1139</v>
      </c>
      <c r="AL121" t="s">
        <v>1228</v>
      </c>
    </row>
    <row r="122" spans="1:41" x14ac:dyDescent="0.25">
      <c r="A122" t="s">
        <v>1229</v>
      </c>
      <c r="B122" t="s">
        <v>378</v>
      </c>
      <c r="C122">
        <v>2020</v>
      </c>
      <c r="D122" t="s">
        <v>134</v>
      </c>
      <c r="E122" t="s">
        <v>259</v>
      </c>
      <c r="F122" t="s">
        <v>623</v>
      </c>
      <c r="H122" t="s">
        <v>685</v>
      </c>
      <c r="I122" t="s">
        <v>1230</v>
      </c>
      <c r="J122" t="s">
        <v>1231</v>
      </c>
      <c r="K122" t="s">
        <v>1232</v>
      </c>
      <c r="L122" s="9">
        <v>43831</v>
      </c>
      <c r="M122" s="8">
        <v>43961.965648148151</v>
      </c>
      <c r="N122" s="8">
        <v>43961.965648148151</v>
      </c>
      <c r="O122" s="8">
        <v>43961.965648148151</v>
      </c>
      <c r="P122">
        <v>107132</v>
      </c>
      <c r="S122">
        <v>167</v>
      </c>
      <c r="U122" t="s">
        <v>623</v>
      </c>
      <c r="AC122" t="s">
        <v>270</v>
      </c>
      <c r="AH122" t="s">
        <v>442</v>
      </c>
      <c r="AL122" t="s">
        <v>1233</v>
      </c>
      <c r="AO122" t="s">
        <v>1234</v>
      </c>
    </row>
    <row r="123" spans="1:41" x14ac:dyDescent="0.25">
      <c r="A123" t="s">
        <v>1235</v>
      </c>
      <c r="B123" t="s">
        <v>378</v>
      </c>
      <c r="C123">
        <v>2019</v>
      </c>
      <c r="D123" t="s">
        <v>135</v>
      </c>
      <c r="E123" t="s">
        <v>260</v>
      </c>
      <c r="F123" t="s">
        <v>410</v>
      </c>
      <c r="H123" t="s">
        <v>411</v>
      </c>
      <c r="I123" t="s">
        <v>1236</v>
      </c>
      <c r="K123" t="s">
        <v>1237</v>
      </c>
      <c r="L123" s="9">
        <v>43705</v>
      </c>
      <c r="M123" s="8">
        <v>43961.194571759261</v>
      </c>
      <c r="N123" s="8">
        <v>43961.194571759261</v>
      </c>
      <c r="P123">
        <v>12449</v>
      </c>
      <c r="S123">
        <v>9</v>
      </c>
      <c r="U123" t="s">
        <v>453</v>
      </c>
      <c r="AC123" t="s">
        <v>404</v>
      </c>
      <c r="AH123" t="s">
        <v>405</v>
      </c>
      <c r="AJ123" t="s">
        <v>1238</v>
      </c>
      <c r="AL123" t="s">
        <v>1239</v>
      </c>
      <c r="AO123" t="s">
        <v>1240</v>
      </c>
    </row>
    <row r="124" spans="1:41" x14ac:dyDescent="0.25">
      <c r="A124" t="s">
        <v>1241</v>
      </c>
      <c r="B124" t="s">
        <v>378</v>
      </c>
      <c r="C124">
        <v>2020</v>
      </c>
      <c r="D124" t="s">
        <v>136</v>
      </c>
      <c r="E124" t="s">
        <v>261</v>
      </c>
      <c r="F124" t="s">
        <v>398</v>
      </c>
      <c r="H124" t="s">
        <v>570</v>
      </c>
      <c r="I124" t="s">
        <v>1242</v>
      </c>
      <c r="J124" t="s">
        <v>1243</v>
      </c>
      <c r="K124" t="s">
        <v>1244</v>
      </c>
      <c r="L124">
        <v>2020</v>
      </c>
      <c r="M124" s="8">
        <v>43961.965231481481</v>
      </c>
      <c r="N124" s="8">
        <v>43961.965231481481</v>
      </c>
      <c r="O124" s="8">
        <v>43961.965231481481</v>
      </c>
      <c r="P124" t="s">
        <v>1245</v>
      </c>
      <c r="R124">
        <v>3</v>
      </c>
      <c r="S124">
        <v>57</v>
      </c>
      <c r="AC124" t="s">
        <v>270</v>
      </c>
      <c r="AH124" t="s">
        <v>385</v>
      </c>
      <c r="AJ124" t="s">
        <v>1246</v>
      </c>
      <c r="AL124" t="s">
        <v>1247</v>
      </c>
      <c r="AO124" t="s">
        <v>1248</v>
      </c>
    </row>
    <row r="125" spans="1:41" x14ac:dyDescent="0.25">
      <c r="A125" t="s">
        <v>1249</v>
      </c>
      <c r="B125" t="s">
        <v>378</v>
      </c>
      <c r="C125">
        <v>2019</v>
      </c>
      <c r="D125" t="s">
        <v>137</v>
      </c>
      <c r="E125" t="s">
        <v>262</v>
      </c>
      <c r="F125" t="s">
        <v>769</v>
      </c>
      <c r="H125" t="s">
        <v>1034</v>
      </c>
      <c r="I125" t="s">
        <v>1250</v>
      </c>
      <c r="K125" t="s">
        <v>1251</v>
      </c>
      <c r="L125" s="9">
        <v>43814</v>
      </c>
      <c r="M125" s="8">
        <v>43961.193240740744</v>
      </c>
      <c r="N125" s="8">
        <v>43961.193240740744</v>
      </c>
      <c r="P125" t="s">
        <v>1252</v>
      </c>
      <c r="R125">
        <v>12</v>
      </c>
      <c r="S125">
        <v>86</v>
      </c>
      <c r="U125" t="s">
        <v>1253</v>
      </c>
      <c r="AC125" t="s">
        <v>404</v>
      </c>
      <c r="AH125" t="s">
        <v>405</v>
      </c>
      <c r="AJ125" t="s">
        <v>1254</v>
      </c>
      <c r="AL125" t="s">
        <v>1255</v>
      </c>
      <c r="AO125" t="s">
        <v>1256</v>
      </c>
    </row>
    <row r="126" spans="1:41" x14ac:dyDescent="0.25">
      <c r="A126" t="s">
        <v>1257</v>
      </c>
      <c r="B126" t="s">
        <v>378</v>
      </c>
      <c r="C126">
        <v>2020</v>
      </c>
      <c r="D126" t="s">
        <v>138</v>
      </c>
      <c r="E126" t="s">
        <v>263</v>
      </c>
      <c r="F126" t="s">
        <v>1222</v>
      </c>
      <c r="H126" t="s">
        <v>1258</v>
      </c>
      <c r="I126" t="s">
        <v>1259</v>
      </c>
      <c r="J126" t="s">
        <v>1260</v>
      </c>
      <c r="L126" t="s">
        <v>524</v>
      </c>
      <c r="M126" s="8">
        <v>43961.955393518518</v>
      </c>
      <c r="N126" s="8">
        <v>43961.955393518518</v>
      </c>
      <c r="O126" s="8">
        <v>43961.955393518518</v>
      </c>
      <c r="P126" t="s">
        <v>1261</v>
      </c>
      <c r="R126">
        <v>4</v>
      </c>
      <c r="S126">
        <v>27</v>
      </c>
      <c r="U126" t="s">
        <v>1262</v>
      </c>
      <c r="AC126" t="s">
        <v>270</v>
      </c>
      <c r="AH126" t="s">
        <v>433</v>
      </c>
      <c r="AL126" t="s">
        <v>1263</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39"/>
  <sheetViews>
    <sheetView zoomScale="55" zoomScaleNormal="55" workbookViewId="0">
      <pane ySplit="1" topLeftCell="A65" activePane="bottomLeft" state="frozen"/>
      <selection pane="bottomLeft" activeCell="AD134" sqref="AD134"/>
    </sheetView>
  </sheetViews>
  <sheetFormatPr defaultRowHeight="15" x14ac:dyDescent="0.25"/>
  <cols>
    <col min="1" max="1" width="0.5703125" customWidth="1"/>
    <col min="2" max="2" width="14" customWidth="1"/>
    <col min="3" max="3" width="6.42578125" customWidth="1"/>
    <col min="4" max="4" width="11.140625" customWidth="1"/>
    <col min="5" max="6" width="6.28515625" customWidth="1"/>
    <col min="7" max="7" width="5.140625" bestFit="1" customWidth="1"/>
    <col min="8" max="8" width="12.85546875" bestFit="1" customWidth="1"/>
    <col min="9" max="9" width="13.5703125" style="11" customWidth="1"/>
    <col min="10" max="10" width="13.28515625" style="11" customWidth="1"/>
    <col min="11" max="11" width="25.28515625" customWidth="1"/>
    <col min="12" max="12" width="15.7109375" customWidth="1"/>
    <col min="13" max="13" width="14.5703125" style="11" customWidth="1"/>
    <col min="14" max="14" width="10" style="11" customWidth="1"/>
    <col min="15" max="15" width="8.28515625" style="11" customWidth="1"/>
    <col min="16" max="16" width="9.5703125" customWidth="1"/>
    <col min="17" max="17" width="11.85546875" style="4" customWidth="1"/>
    <col min="18" max="19" width="14.140625" style="11" customWidth="1"/>
    <col min="20" max="20" width="14.42578125" customWidth="1"/>
    <col min="21" max="21" width="9.28515625" style="11" customWidth="1"/>
    <col min="22" max="22" width="21" style="11" customWidth="1"/>
    <col min="23" max="23" width="14" style="11" customWidth="1"/>
    <col min="24" max="24" width="10.140625" style="11" customWidth="1"/>
    <col min="25" max="25" width="15.5703125" style="11" customWidth="1"/>
    <col min="26" max="26" width="6" customWidth="1"/>
    <col min="27" max="27" width="6" style="11" customWidth="1"/>
    <col min="28" max="28" width="16.42578125" style="22" customWidth="1"/>
    <col min="29" max="29" width="19.85546875" style="2" customWidth="1"/>
    <col min="30" max="30" width="38.140625" customWidth="1"/>
    <col min="31" max="31" width="15.85546875" customWidth="1"/>
    <col min="32" max="32" width="9.28515625" customWidth="1"/>
  </cols>
  <sheetData>
    <row r="1" spans="1:36" x14ac:dyDescent="0.25">
      <c r="A1" t="s">
        <v>264</v>
      </c>
      <c r="B1" t="s">
        <v>9</v>
      </c>
      <c r="C1" t="s">
        <v>8</v>
      </c>
      <c r="D1" t="s">
        <v>1279</v>
      </c>
      <c r="E1" t="s">
        <v>265</v>
      </c>
      <c r="F1" t="s">
        <v>1320</v>
      </c>
      <c r="G1" t="s">
        <v>13</v>
      </c>
      <c r="H1" t="s">
        <v>0</v>
      </c>
      <c r="I1" s="11" t="s">
        <v>1</v>
      </c>
      <c r="J1" s="11" t="s">
        <v>2</v>
      </c>
      <c r="K1" t="s">
        <v>3</v>
      </c>
      <c r="L1" t="s">
        <v>1651</v>
      </c>
      <c r="M1" s="11" t="s">
        <v>10</v>
      </c>
      <c r="N1" s="11" t="s">
        <v>1632</v>
      </c>
      <c r="O1" s="11" t="s">
        <v>12</v>
      </c>
      <c r="P1" t="s">
        <v>4</v>
      </c>
      <c r="Q1" s="4" t="s">
        <v>286</v>
      </c>
      <c r="R1" s="11" t="s">
        <v>1424</v>
      </c>
      <c r="S1" s="11" t="s">
        <v>1457</v>
      </c>
      <c r="T1" t="s">
        <v>1470</v>
      </c>
      <c r="U1" s="11" t="s">
        <v>289</v>
      </c>
      <c r="V1" s="11" t="s">
        <v>1288</v>
      </c>
      <c r="W1" s="11" t="s">
        <v>1326</v>
      </c>
      <c r="X1" s="11" t="s">
        <v>285</v>
      </c>
      <c r="Y1" s="11" t="s">
        <v>1313</v>
      </c>
      <c r="Z1" t="s">
        <v>6</v>
      </c>
      <c r="AA1" s="11" t="s">
        <v>7</v>
      </c>
      <c r="AB1" s="22" t="s">
        <v>5</v>
      </c>
      <c r="AC1" s="2" t="s">
        <v>275</v>
      </c>
      <c r="AD1" t="s">
        <v>11</v>
      </c>
      <c r="AE1" t="s">
        <v>1575</v>
      </c>
      <c r="AF1" t="s">
        <v>1290</v>
      </c>
      <c r="AG1" t="s">
        <v>1273</v>
      </c>
      <c r="AH1" t="s">
        <v>1630</v>
      </c>
      <c r="AI1" t="s">
        <v>1696</v>
      </c>
      <c r="AJ1" t="s">
        <v>1699</v>
      </c>
    </row>
    <row r="2" spans="1:36" x14ac:dyDescent="0.25">
      <c r="A2" t="s">
        <v>139</v>
      </c>
      <c r="B2" t="s">
        <v>14</v>
      </c>
      <c r="C2">
        <v>2019</v>
      </c>
      <c r="D2" t="s">
        <v>1281</v>
      </c>
      <c r="E2">
        <v>0</v>
      </c>
      <c r="F2" t="s">
        <v>1365</v>
      </c>
      <c r="G2" t="s">
        <v>266</v>
      </c>
      <c r="H2">
        <v>1</v>
      </c>
      <c r="I2" s="11" t="s">
        <v>268</v>
      </c>
      <c r="J2" s="11" t="s">
        <v>1333</v>
      </c>
      <c r="K2" t="s">
        <v>1461</v>
      </c>
      <c r="L2" t="s">
        <v>1608</v>
      </c>
      <c r="M2" s="11" t="s">
        <v>1308</v>
      </c>
      <c r="N2" s="11" t="s">
        <v>1308</v>
      </c>
      <c r="O2" s="11" t="s">
        <v>279</v>
      </c>
      <c r="Q2" s="4" t="s">
        <v>288</v>
      </c>
      <c r="R2" s="11" t="s">
        <v>1497</v>
      </c>
      <c r="S2" s="11" t="s">
        <v>1304</v>
      </c>
      <c r="T2" t="s">
        <v>271</v>
      </c>
      <c r="U2" s="11">
        <v>125</v>
      </c>
      <c r="V2" s="11">
        <v>7</v>
      </c>
      <c r="W2" s="11" t="s">
        <v>1330</v>
      </c>
      <c r="X2" s="11">
        <v>10</v>
      </c>
      <c r="Z2">
        <v>65</v>
      </c>
      <c r="AA2" s="11">
        <v>14</v>
      </c>
      <c r="AB2" s="22">
        <f>AA2/(Z2+AA2)</f>
        <v>0.17721518987341772</v>
      </c>
      <c r="AC2" t="s">
        <v>1304</v>
      </c>
      <c r="AD2" t="s">
        <v>1625</v>
      </c>
      <c r="AE2" t="s">
        <v>288</v>
      </c>
    </row>
    <row r="3" spans="1:36" s="17" customFormat="1" x14ac:dyDescent="0.25">
      <c r="A3" s="17" t="s">
        <v>140</v>
      </c>
      <c r="B3" s="17" t="s">
        <v>15</v>
      </c>
      <c r="C3" s="17">
        <v>2020</v>
      </c>
      <c r="D3" s="17" t="s">
        <v>1473</v>
      </c>
      <c r="E3" s="17">
        <v>0</v>
      </c>
      <c r="G3" s="17" t="s">
        <v>266</v>
      </c>
      <c r="H3" s="17">
        <v>1</v>
      </c>
      <c r="I3" s="18" t="s">
        <v>268</v>
      </c>
      <c r="J3" s="18" t="s">
        <v>1333</v>
      </c>
      <c r="L3" s="17" t="s">
        <v>1638</v>
      </c>
      <c r="M3" s="18" t="s">
        <v>269</v>
      </c>
      <c r="N3" s="18"/>
      <c r="O3" s="18"/>
      <c r="Q3" s="20"/>
      <c r="R3" s="18" t="s">
        <v>1497</v>
      </c>
      <c r="S3" s="18"/>
      <c r="T3" s="17" t="s">
        <v>273</v>
      </c>
      <c r="U3" s="18"/>
      <c r="V3" s="18"/>
      <c r="W3" s="18"/>
      <c r="X3" s="18"/>
      <c r="Y3" s="18"/>
      <c r="Z3" s="17">
        <v>55</v>
      </c>
      <c r="AA3" s="18">
        <v>0</v>
      </c>
      <c r="AB3" s="23">
        <f t="shared" ref="AB3:AB71" si="0">AA3/(Z3+AA3)</f>
        <v>0</v>
      </c>
      <c r="AC3" s="17" t="s">
        <v>1497</v>
      </c>
    </row>
    <row r="4" spans="1:36" s="17" customFormat="1" x14ac:dyDescent="0.25">
      <c r="A4" s="17" t="s">
        <v>141</v>
      </c>
      <c r="B4" s="17" t="s">
        <v>16</v>
      </c>
      <c r="C4" s="17">
        <v>2019</v>
      </c>
      <c r="D4" s="17" t="s">
        <v>1280</v>
      </c>
      <c r="E4" s="17">
        <v>0</v>
      </c>
      <c r="G4" s="17" t="s">
        <v>266</v>
      </c>
      <c r="H4" s="17">
        <v>1</v>
      </c>
      <c r="I4" s="18" t="s">
        <v>268</v>
      </c>
      <c r="J4" s="18" t="s">
        <v>1333</v>
      </c>
      <c r="L4" s="17" t="s">
        <v>1638</v>
      </c>
      <c r="M4" s="18" t="s">
        <v>269</v>
      </c>
      <c r="N4" s="18"/>
      <c r="O4" s="18"/>
      <c r="Q4" s="20"/>
      <c r="R4" s="18" t="s">
        <v>1497</v>
      </c>
      <c r="S4" s="18"/>
      <c r="T4" s="17" t="s">
        <v>271</v>
      </c>
      <c r="U4" s="18"/>
      <c r="V4" s="18"/>
      <c r="W4" s="18"/>
      <c r="X4" s="18"/>
      <c r="Y4" s="18"/>
      <c r="Z4" s="17">
        <v>39</v>
      </c>
      <c r="AA4" s="18">
        <v>4</v>
      </c>
      <c r="AB4" s="23">
        <f t="shared" si="0"/>
        <v>9.3023255813953487E-2</v>
      </c>
      <c r="AC4" s="17" t="s">
        <v>1497</v>
      </c>
      <c r="AD4" s="17" t="s">
        <v>272</v>
      </c>
      <c r="AE4" s="17" t="s">
        <v>288</v>
      </c>
    </row>
    <row r="5" spans="1:36" x14ac:dyDescent="0.25">
      <c r="A5" t="s">
        <v>142</v>
      </c>
      <c r="B5" t="s">
        <v>17</v>
      </c>
      <c r="C5">
        <v>2020</v>
      </c>
      <c r="D5" t="s">
        <v>1281</v>
      </c>
      <c r="E5">
        <v>0</v>
      </c>
      <c r="F5" t="s">
        <v>1642</v>
      </c>
      <c r="G5" t="s">
        <v>266</v>
      </c>
      <c r="H5">
        <v>0</v>
      </c>
      <c r="I5" s="11" t="s">
        <v>268</v>
      </c>
      <c r="J5" s="11" t="s">
        <v>268</v>
      </c>
      <c r="K5" t="s">
        <v>1461</v>
      </c>
      <c r="M5" s="11" t="s">
        <v>1308</v>
      </c>
      <c r="N5" s="11" t="s">
        <v>1308</v>
      </c>
      <c r="O5" s="13" t="s">
        <v>279</v>
      </c>
      <c r="P5" t="s">
        <v>1645</v>
      </c>
      <c r="Q5" s="4" t="s">
        <v>288</v>
      </c>
      <c r="R5" s="11" t="s">
        <v>1497</v>
      </c>
      <c r="S5" s="11" t="s">
        <v>1304</v>
      </c>
      <c r="T5" t="s">
        <v>1603</v>
      </c>
      <c r="U5" s="11" t="s">
        <v>1644</v>
      </c>
      <c r="V5" s="11" t="s">
        <v>1644</v>
      </c>
      <c r="W5" s="11" t="s">
        <v>1327</v>
      </c>
      <c r="X5" s="11" t="s">
        <v>1643</v>
      </c>
      <c r="Z5">
        <v>19</v>
      </c>
      <c r="AA5" s="11">
        <v>0</v>
      </c>
      <c r="AB5" s="22">
        <f t="shared" si="0"/>
        <v>0</v>
      </c>
      <c r="AC5" t="s">
        <v>268</v>
      </c>
    </row>
    <row r="6" spans="1:36" x14ac:dyDescent="0.25">
      <c r="A6" t="s">
        <v>143</v>
      </c>
      <c r="B6" t="s">
        <v>18</v>
      </c>
      <c r="C6">
        <v>2019</v>
      </c>
      <c r="D6" t="s">
        <v>1281</v>
      </c>
      <c r="E6">
        <v>1</v>
      </c>
      <c r="G6" t="s">
        <v>266</v>
      </c>
      <c r="H6">
        <v>1</v>
      </c>
      <c r="I6" s="11" t="s">
        <v>268</v>
      </c>
      <c r="J6" s="11">
        <v>50</v>
      </c>
      <c r="K6" t="s">
        <v>1489</v>
      </c>
      <c r="M6" s="11">
        <v>0.5</v>
      </c>
      <c r="N6" s="11" t="s">
        <v>1304</v>
      </c>
      <c r="O6" s="11" t="s">
        <v>284</v>
      </c>
      <c r="Q6" s="4" t="s">
        <v>1305</v>
      </c>
      <c r="R6" s="11" t="s">
        <v>1308</v>
      </c>
      <c r="S6" s="11" t="s">
        <v>1308</v>
      </c>
      <c r="T6" t="s">
        <v>1316</v>
      </c>
      <c r="U6" s="11">
        <v>4</v>
      </c>
      <c r="V6" s="11">
        <v>2</v>
      </c>
      <c r="W6" s="11" t="s">
        <v>1327</v>
      </c>
      <c r="X6" s="11" t="s">
        <v>1293</v>
      </c>
      <c r="Z6">
        <v>34</v>
      </c>
      <c r="AA6" s="11">
        <v>11</v>
      </c>
      <c r="AB6" s="22">
        <f t="shared" si="0"/>
        <v>0.24444444444444444</v>
      </c>
      <c r="AC6" t="s">
        <v>1626</v>
      </c>
      <c r="AD6" t="s">
        <v>1662</v>
      </c>
      <c r="AE6" t="s">
        <v>288</v>
      </c>
    </row>
    <row r="7" spans="1:36" x14ac:dyDescent="0.25">
      <c r="A7" t="s">
        <v>144</v>
      </c>
      <c r="B7" t="s">
        <v>19</v>
      </c>
      <c r="C7">
        <v>2019</v>
      </c>
      <c r="D7" t="s">
        <v>1281</v>
      </c>
      <c r="E7">
        <v>1</v>
      </c>
      <c r="G7" t="s">
        <v>266</v>
      </c>
      <c r="H7">
        <v>0</v>
      </c>
      <c r="I7" s="11" t="s">
        <v>268</v>
      </c>
      <c r="J7" s="11" t="s">
        <v>268</v>
      </c>
      <c r="K7" t="s">
        <v>1351</v>
      </c>
      <c r="L7" t="s">
        <v>1355</v>
      </c>
      <c r="M7" s="11" t="s">
        <v>1308</v>
      </c>
      <c r="N7" s="11" t="s">
        <v>1308</v>
      </c>
      <c r="O7" s="11" t="s">
        <v>283</v>
      </c>
      <c r="Q7" s="4" t="s">
        <v>1305</v>
      </c>
      <c r="R7" s="11" t="s">
        <v>1308</v>
      </c>
      <c r="S7" s="11" t="s">
        <v>1308</v>
      </c>
      <c r="T7" t="s">
        <v>271</v>
      </c>
      <c r="U7" s="11">
        <v>4</v>
      </c>
      <c r="V7" s="11" t="s">
        <v>1451</v>
      </c>
      <c r="W7" s="11" t="s">
        <v>1330</v>
      </c>
      <c r="X7" s="11" t="s">
        <v>1659</v>
      </c>
      <c r="Z7">
        <v>86</v>
      </c>
      <c r="AA7" s="11">
        <v>10</v>
      </c>
      <c r="AB7" s="22">
        <f t="shared" si="0"/>
        <v>0.10416666666666667</v>
      </c>
      <c r="AC7" s="2" t="s">
        <v>1664</v>
      </c>
      <c r="AD7" t="s">
        <v>1523</v>
      </c>
      <c r="AE7" t="s">
        <v>288</v>
      </c>
    </row>
    <row r="8" spans="1:36" x14ac:dyDescent="0.25">
      <c r="A8" t="s">
        <v>145</v>
      </c>
      <c r="B8" t="s">
        <v>20</v>
      </c>
      <c r="C8">
        <v>2019</v>
      </c>
      <c r="D8" t="s">
        <v>1281</v>
      </c>
      <c r="E8">
        <v>0</v>
      </c>
      <c r="G8" t="s">
        <v>266</v>
      </c>
      <c r="H8">
        <v>1</v>
      </c>
      <c r="I8" s="11" t="s">
        <v>268</v>
      </c>
      <c r="J8" s="11">
        <v>5</v>
      </c>
      <c r="K8" t="s">
        <v>1591</v>
      </c>
      <c r="L8" t="s">
        <v>1356</v>
      </c>
      <c r="M8" s="11" t="s">
        <v>1308</v>
      </c>
      <c r="N8" s="11" t="s">
        <v>1308</v>
      </c>
      <c r="O8" s="13" t="s">
        <v>279</v>
      </c>
      <c r="Q8" s="4" t="s">
        <v>1305</v>
      </c>
      <c r="R8" s="11" t="s">
        <v>1308</v>
      </c>
      <c r="S8" s="11" t="s">
        <v>1308</v>
      </c>
      <c r="T8" t="s">
        <v>1627</v>
      </c>
      <c r="U8" s="11">
        <v>4</v>
      </c>
      <c r="V8" s="11" t="s">
        <v>1527</v>
      </c>
      <c r="W8" s="11" t="s">
        <v>1330</v>
      </c>
      <c r="X8" s="11">
        <v>2</v>
      </c>
      <c r="Z8">
        <v>48</v>
      </c>
      <c r="AA8" s="11">
        <v>0</v>
      </c>
      <c r="AB8" s="22">
        <f t="shared" si="0"/>
        <v>0</v>
      </c>
      <c r="AC8" s="2" t="s">
        <v>268</v>
      </c>
      <c r="AE8" t="s">
        <v>1305</v>
      </c>
    </row>
    <row r="9" spans="1:36" s="17" customFormat="1" x14ac:dyDescent="0.25">
      <c r="A9" s="17" t="s">
        <v>146</v>
      </c>
      <c r="B9" s="17" t="s">
        <v>21</v>
      </c>
      <c r="C9" s="17">
        <v>2020</v>
      </c>
      <c r="D9" s="17" t="s">
        <v>1661</v>
      </c>
      <c r="E9" s="17">
        <v>0</v>
      </c>
      <c r="G9" s="17" t="s">
        <v>266</v>
      </c>
      <c r="H9" s="17">
        <v>0</v>
      </c>
      <c r="I9" s="18" t="s">
        <v>268</v>
      </c>
      <c r="J9" s="18" t="s">
        <v>268</v>
      </c>
      <c r="M9" s="18" t="s">
        <v>1308</v>
      </c>
      <c r="N9" s="18" t="s">
        <v>1308</v>
      </c>
      <c r="O9" s="18" t="s">
        <v>280</v>
      </c>
      <c r="Q9" s="20" t="s">
        <v>1305</v>
      </c>
      <c r="R9" s="18" t="s">
        <v>1308</v>
      </c>
      <c r="S9" s="18" t="s">
        <v>1308</v>
      </c>
      <c r="T9" s="17" t="s">
        <v>1660</v>
      </c>
      <c r="U9" s="18" t="s">
        <v>1308</v>
      </c>
      <c r="V9" s="18" t="s">
        <v>1308</v>
      </c>
      <c r="W9" s="18" t="s">
        <v>1330</v>
      </c>
      <c r="X9" s="18" t="s">
        <v>1308</v>
      </c>
      <c r="Y9" s="18"/>
      <c r="AA9" s="18"/>
      <c r="AB9" s="23" t="e">
        <f t="shared" si="0"/>
        <v>#DIV/0!</v>
      </c>
      <c r="AC9" s="19" t="s">
        <v>1497</v>
      </c>
    </row>
    <row r="10" spans="1:36" x14ac:dyDescent="0.25">
      <c r="A10" t="s">
        <v>147</v>
      </c>
      <c r="B10" t="s">
        <v>22</v>
      </c>
      <c r="C10">
        <v>2019</v>
      </c>
      <c r="D10" t="s">
        <v>1281</v>
      </c>
      <c r="E10">
        <v>0</v>
      </c>
      <c r="G10" t="s">
        <v>266</v>
      </c>
      <c r="H10">
        <v>0</v>
      </c>
      <c r="I10" s="11" t="s">
        <v>268</v>
      </c>
      <c r="J10" s="11" t="s">
        <v>268</v>
      </c>
      <c r="M10" s="11">
        <v>2</v>
      </c>
      <c r="N10" s="11" t="s">
        <v>277</v>
      </c>
      <c r="O10" s="11" t="s">
        <v>281</v>
      </c>
      <c r="Q10" s="4" t="s">
        <v>1305</v>
      </c>
      <c r="R10" s="11" t="s">
        <v>1308</v>
      </c>
      <c r="S10" s="11" t="s">
        <v>1308</v>
      </c>
      <c r="T10" t="s">
        <v>1483</v>
      </c>
      <c r="U10" s="11">
        <v>8</v>
      </c>
      <c r="V10" s="11" t="s">
        <v>291</v>
      </c>
      <c r="W10" s="11" t="s">
        <v>1330</v>
      </c>
      <c r="X10" s="11" t="s">
        <v>290</v>
      </c>
      <c r="Z10">
        <v>40</v>
      </c>
      <c r="AA10" s="11">
        <v>0</v>
      </c>
      <c r="AB10" s="22">
        <f t="shared" si="0"/>
        <v>0</v>
      </c>
      <c r="AC10" s="2" t="s">
        <v>268</v>
      </c>
      <c r="AE10" t="s">
        <v>1305</v>
      </c>
    </row>
    <row r="11" spans="1:36" s="5" customFormat="1" x14ac:dyDescent="0.25">
      <c r="A11" s="5" t="s">
        <v>148</v>
      </c>
      <c r="B11" s="5" t="s">
        <v>23</v>
      </c>
      <c r="C11" s="5">
        <v>2019</v>
      </c>
      <c r="D11" s="5" t="s">
        <v>1374</v>
      </c>
      <c r="E11" s="5">
        <v>0</v>
      </c>
      <c r="F11" s="5" t="s">
        <v>1521</v>
      </c>
      <c r="H11" s="5">
        <v>1</v>
      </c>
      <c r="I11" s="12"/>
      <c r="J11" s="12"/>
      <c r="L11" s="5" t="s">
        <v>1587</v>
      </c>
      <c r="M11" s="12"/>
      <c r="N11" s="12"/>
      <c r="O11" s="12" t="s">
        <v>1359</v>
      </c>
      <c r="Q11" s="6"/>
      <c r="R11" s="12"/>
      <c r="S11" s="12"/>
      <c r="U11" s="18"/>
      <c r="V11" s="18"/>
      <c r="W11" s="18"/>
      <c r="X11" s="18" t="s">
        <v>1676</v>
      </c>
      <c r="Y11" s="18"/>
      <c r="Z11" s="5">
        <v>40</v>
      </c>
      <c r="AA11" s="12"/>
      <c r="AB11" s="24">
        <f t="shared" si="0"/>
        <v>0</v>
      </c>
      <c r="AC11" s="7"/>
      <c r="AF11" s="5" t="s">
        <v>1291</v>
      </c>
    </row>
    <row r="12" spans="1:36" s="5" customFormat="1" x14ac:dyDescent="0.25">
      <c r="A12" s="5" t="s">
        <v>149</v>
      </c>
      <c r="B12" s="5" t="s">
        <v>24</v>
      </c>
      <c r="C12" s="5">
        <v>2020</v>
      </c>
      <c r="D12" s="5" t="s">
        <v>1374</v>
      </c>
      <c r="E12" s="5">
        <v>0</v>
      </c>
      <c r="G12" s="5" t="s">
        <v>266</v>
      </c>
      <c r="H12" s="5">
        <v>0</v>
      </c>
      <c r="I12" s="12"/>
      <c r="J12" s="12"/>
      <c r="M12" s="12">
        <v>2</v>
      </c>
      <c r="N12" s="12" t="s">
        <v>277</v>
      </c>
      <c r="O12" s="12" t="s">
        <v>282</v>
      </c>
      <c r="Q12" s="6" t="s">
        <v>288</v>
      </c>
      <c r="R12" s="12" t="s">
        <v>287</v>
      </c>
      <c r="S12" s="12"/>
      <c r="T12" s="5" t="s">
        <v>267</v>
      </c>
      <c r="U12" s="18">
        <v>5</v>
      </c>
      <c r="V12" s="18"/>
      <c r="W12" s="18"/>
      <c r="X12" s="18">
        <v>20</v>
      </c>
      <c r="Y12" s="18"/>
      <c r="Z12" s="5">
        <v>50</v>
      </c>
      <c r="AA12" s="12">
        <v>6</v>
      </c>
      <c r="AB12" s="24">
        <f t="shared" si="0"/>
        <v>0.10714285714285714</v>
      </c>
      <c r="AC12" s="7"/>
      <c r="AD12" s="5" t="s">
        <v>278</v>
      </c>
    </row>
    <row r="13" spans="1:36" s="17" customFormat="1" x14ac:dyDescent="0.25">
      <c r="A13" s="17" t="s">
        <v>150</v>
      </c>
      <c r="B13" s="17" t="s">
        <v>25</v>
      </c>
      <c r="C13" s="17">
        <v>2020</v>
      </c>
      <c r="D13" s="17" t="s">
        <v>1677</v>
      </c>
      <c r="E13" s="17">
        <v>0</v>
      </c>
      <c r="G13" s="17" t="s">
        <v>266</v>
      </c>
      <c r="H13" s="17">
        <v>1</v>
      </c>
      <c r="I13" s="18">
        <v>0.05</v>
      </c>
      <c r="J13" s="18">
        <v>35</v>
      </c>
      <c r="K13" s="17" t="s">
        <v>1461</v>
      </c>
      <c r="M13" s="18" t="s">
        <v>1308</v>
      </c>
      <c r="N13" s="18" t="s">
        <v>1308</v>
      </c>
      <c r="O13" s="18" t="s">
        <v>1308</v>
      </c>
      <c r="Q13" s="20" t="s">
        <v>288</v>
      </c>
      <c r="R13" s="18" t="s">
        <v>1498</v>
      </c>
      <c r="S13" s="18" t="s">
        <v>1304</v>
      </c>
      <c r="T13" s="17" t="s">
        <v>1308</v>
      </c>
      <c r="U13" s="18" t="s">
        <v>1673</v>
      </c>
      <c r="V13" s="18" t="s">
        <v>1308</v>
      </c>
      <c r="W13" s="18" t="s">
        <v>1285</v>
      </c>
      <c r="X13" s="18" t="s">
        <v>1672</v>
      </c>
      <c r="Y13" s="18"/>
      <c r="Z13" s="17">
        <v>36</v>
      </c>
      <c r="AA13" s="18">
        <v>3</v>
      </c>
      <c r="AB13" s="23">
        <f t="shared" si="0"/>
        <v>7.6923076923076927E-2</v>
      </c>
      <c r="AC13" s="19" t="s">
        <v>1304</v>
      </c>
      <c r="AD13" s="17" t="s">
        <v>1663</v>
      </c>
      <c r="AE13" s="17" t="s">
        <v>1305</v>
      </c>
      <c r="AF13" s="17" t="s">
        <v>1629</v>
      </c>
    </row>
    <row r="14" spans="1:36" x14ac:dyDescent="0.25">
      <c r="A14" t="s">
        <v>151</v>
      </c>
      <c r="B14" t="s">
        <v>26</v>
      </c>
      <c r="C14">
        <v>2020</v>
      </c>
      <c r="D14" t="s">
        <v>1281</v>
      </c>
      <c r="E14">
        <v>1</v>
      </c>
      <c r="G14" t="s">
        <v>266</v>
      </c>
      <c r="H14">
        <v>1</v>
      </c>
      <c r="I14" s="11" t="s">
        <v>268</v>
      </c>
      <c r="J14" s="11" t="s">
        <v>1304</v>
      </c>
      <c r="L14" t="s">
        <v>1377</v>
      </c>
      <c r="M14" s="11" t="s">
        <v>1308</v>
      </c>
      <c r="N14" s="11" t="s">
        <v>1308</v>
      </c>
      <c r="O14" s="11" t="s">
        <v>1265</v>
      </c>
      <c r="Q14" s="4" t="s">
        <v>1305</v>
      </c>
      <c r="R14" s="11" t="s">
        <v>1308</v>
      </c>
      <c r="S14" s="11" t="s">
        <v>1308</v>
      </c>
      <c r="T14" t="s">
        <v>1660</v>
      </c>
      <c r="U14" s="11">
        <v>5</v>
      </c>
      <c r="V14" s="11">
        <v>4.8</v>
      </c>
      <c r="W14" s="11" t="s">
        <v>1330</v>
      </c>
      <c r="X14" s="11">
        <v>7</v>
      </c>
      <c r="Z14">
        <v>21</v>
      </c>
      <c r="AA14" s="11">
        <v>0</v>
      </c>
      <c r="AB14" s="22">
        <f t="shared" si="0"/>
        <v>0</v>
      </c>
      <c r="AC14" t="s">
        <v>268</v>
      </c>
      <c r="AE14" t="s">
        <v>1305</v>
      </c>
    </row>
    <row r="15" spans="1:36" x14ac:dyDescent="0.25">
      <c r="A15" t="s">
        <v>152</v>
      </c>
      <c r="B15" t="s">
        <v>27</v>
      </c>
      <c r="C15">
        <v>2020</v>
      </c>
      <c r="D15" t="s">
        <v>1281</v>
      </c>
      <c r="E15">
        <v>0</v>
      </c>
      <c r="G15" t="s">
        <v>266</v>
      </c>
      <c r="H15">
        <v>0</v>
      </c>
      <c r="I15" s="11" t="s">
        <v>268</v>
      </c>
      <c r="J15" s="11" t="s">
        <v>268</v>
      </c>
      <c r="K15" t="s">
        <v>1487</v>
      </c>
      <c r="L15" t="s">
        <v>1377</v>
      </c>
      <c r="M15" s="11" t="s">
        <v>1308</v>
      </c>
      <c r="N15" s="11" t="s">
        <v>1308</v>
      </c>
      <c r="O15" s="11" t="s">
        <v>1268</v>
      </c>
      <c r="Q15" s="4" t="s">
        <v>1305</v>
      </c>
      <c r="R15" s="11" t="s">
        <v>1308</v>
      </c>
      <c r="S15" s="11" t="s">
        <v>1308</v>
      </c>
      <c r="T15" t="s">
        <v>1660</v>
      </c>
      <c r="U15" s="11">
        <v>6</v>
      </c>
      <c r="V15" s="11">
        <v>5.8</v>
      </c>
      <c r="W15" s="11" t="s">
        <v>1330</v>
      </c>
      <c r="X15" s="11" t="s">
        <v>1266</v>
      </c>
      <c r="Y15"/>
      <c r="Z15">
        <v>75</v>
      </c>
      <c r="AA15" s="11">
        <v>26</v>
      </c>
      <c r="AB15" s="22">
        <f t="shared" si="0"/>
        <v>0.25742574257425743</v>
      </c>
      <c r="AC15" s="2" t="s">
        <v>1665</v>
      </c>
      <c r="AD15" t="s">
        <v>1267</v>
      </c>
      <c r="AE15" t="s">
        <v>288</v>
      </c>
    </row>
    <row r="16" spans="1:36" s="5" customFormat="1" x14ac:dyDescent="0.25">
      <c r="A16" s="5" t="s">
        <v>153</v>
      </c>
      <c r="B16" s="5" t="s">
        <v>28</v>
      </c>
      <c r="C16" s="5">
        <v>2019</v>
      </c>
      <c r="D16" s="5" t="s">
        <v>1280</v>
      </c>
      <c r="E16" s="5">
        <v>1</v>
      </c>
      <c r="G16" s="5" t="s">
        <v>1271</v>
      </c>
      <c r="H16" s="5">
        <v>1</v>
      </c>
      <c r="I16" s="12">
        <v>0.05</v>
      </c>
      <c r="J16" s="12">
        <v>5</v>
      </c>
      <c r="L16" s="5" t="s">
        <v>1270</v>
      </c>
      <c r="M16" s="12" t="s">
        <v>267</v>
      </c>
      <c r="N16" s="12" t="s">
        <v>267</v>
      </c>
      <c r="O16" s="12" t="s">
        <v>267</v>
      </c>
      <c r="P16" s="5" t="s">
        <v>267</v>
      </c>
      <c r="Q16" s="6"/>
      <c r="R16" s="12"/>
      <c r="S16" s="12"/>
      <c r="T16" s="5" t="s">
        <v>1277</v>
      </c>
      <c r="U16" s="18">
        <v>4</v>
      </c>
      <c r="V16" s="18">
        <v>3</v>
      </c>
      <c r="W16" s="18"/>
      <c r="X16" s="18" t="s">
        <v>1278</v>
      </c>
      <c r="Y16" s="18"/>
      <c r="AA16" s="12">
        <v>2</v>
      </c>
      <c r="AB16" s="24">
        <f t="shared" si="0"/>
        <v>1</v>
      </c>
      <c r="AC16" s="7"/>
      <c r="AD16" s="5" t="s">
        <v>1269</v>
      </c>
      <c r="AG16" s="5" t="s">
        <v>1272</v>
      </c>
    </row>
    <row r="17" spans="1:34" x14ac:dyDescent="0.25">
      <c r="A17" t="s">
        <v>154</v>
      </c>
      <c r="B17" t="s">
        <v>29</v>
      </c>
      <c r="C17">
        <v>2019</v>
      </c>
      <c r="D17" t="s">
        <v>1281</v>
      </c>
      <c r="E17">
        <v>1</v>
      </c>
      <c r="G17" t="s">
        <v>266</v>
      </c>
      <c r="H17">
        <v>1</v>
      </c>
      <c r="I17" s="11">
        <v>0.5</v>
      </c>
      <c r="J17" s="11">
        <v>10</v>
      </c>
      <c r="L17" t="s">
        <v>1274</v>
      </c>
      <c r="M17" s="11" t="s">
        <v>1308</v>
      </c>
      <c r="N17" s="11" t="s">
        <v>1308</v>
      </c>
      <c r="O17" s="11" t="s">
        <v>1276</v>
      </c>
      <c r="Q17" s="4" t="s">
        <v>1305</v>
      </c>
      <c r="R17" s="11" t="s">
        <v>1308</v>
      </c>
      <c r="S17" s="11" t="s">
        <v>1308</v>
      </c>
      <c r="T17" t="s">
        <v>271</v>
      </c>
      <c r="U17" s="11">
        <v>8</v>
      </c>
      <c r="V17" s="11">
        <v>7.9</v>
      </c>
      <c r="W17" s="11" t="s">
        <v>1330</v>
      </c>
      <c r="X17" s="11" t="s">
        <v>1275</v>
      </c>
      <c r="Z17">
        <v>22</v>
      </c>
      <c r="AB17" s="22">
        <f t="shared" si="0"/>
        <v>0</v>
      </c>
      <c r="AC17" s="2" t="s">
        <v>268</v>
      </c>
      <c r="AE17" t="s">
        <v>1305</v>
      </c>
    </row>
    <row r="18" spans="1:34" x14ac:dyDescent="0.25">
      <c r="A18" t="s">
        <v>155</v>
      </c>
      <c r="B18" t="s">
        <v>30</v>
      </c>
      <c r="C18">
        <v>2020</v>
      </c>
      <c r="D18" t="s">
        <v>1281</v>
      </c>
      <c r="E18">
        <v>0</v>
      </c>
      <c r="G18" t="s">
        <v>266</v>
      </c>
      <c r="H18">
        <v>0</v>
      </c>
      <c r="I18" s="11" t="s">
        <v>268</v>
      </c>
      <c r="J18" s="11" t="s">
        <v>268</v>
      </c>
      <c r="K18" t="s">
        <v>1487</v>
      </c>
      <c r="M18" s="11" t="s">
        <v>1308</v>
      </c>
      <c r="N18" s="11" t="s">
        <v>1308</v>
      </c>
      <c r="O18" s="11" t="s">
        <v>1283</v>
      </c>
      <c r="Q18" s="4" t="s">
        <v>1305</v>
      </c>
      <c r="R18" s="11" t="s">
        <v>1308</v>
      </c>
      <c r="S18" s="11" t="s">
        <v>1308</v>
      </c>
      <c r="T18" t="s">
        <v>1282</v>
      </c>
      <c r="U18" s="11">
        <v>8</v>
      </c>
      <c r="V18" s="11">
        <v>6.5</v>
      </c>
      <c r="W18" s="11" t="s">
        <v>1330</v>
      </c>
      <c r="X18" s="11" t="s">
        <v>1286</v>
      </c>
      <c r="Z18">
        <v>46</v>
      </c>
      <c r="AA18" s="11">
        <v>5</v>
      </c>
      <c r="AB18" s="22">
        <f t="shared" si="0"/>
        <v>9.8039215686274508E-2</v>
      </c>
      <c r="AC18" s="2" t="s">
        <v>1304</v>
      </c>
      <c r="AD18" t="s">
        <v>1284</v>
      </c>
      <c r="AE18" t="s">
        <v>288</v>
      </c>
    </row>
    <row r="19" spans="1:34" x14ac:dyDescent="0.25">
      <c r="A19" t="s">
        <v>156</v>
      </c>
      <c r="B19" t="s">
        <v>31</v>
      </c>
      <c r="C19">
        <v>2020</v>
      </c>
      <c r="D19" t="s">
        <v>1281</v>
      </c>
      <c r="E19">
        <v>0</v>
      </c>
      <c r="G19" t="s">
        <v>266</v>
      </c>
      <c r="H19">
        <v>0</v>
      </c>
      <c r="I19" s="11" t="s">
        <v>268</v>
      </c>
      <c r="J19" s="11" t="s">
        <v>268</v>
      </c>
      <c r="K19" t="s">
        <v>1641</v>
      </c>
      <c r="L19" t="s">
        <v>1650</v>
      </c>
      <c r="M19" s="11">
        <v>2</v>
      </c>
      <c r="N19" s="11" t="s">
        <v>277</v>
      </c>
      <c r="O19" s="11" t="s">
        <v>281</v>
      </c>
      <c r="Q19" s="4" t="s">
        <v>1305</v>
      </c>
      <c r="R19" s="11" t="s">
        <v>1308</v>
      </c>
      <c r="S19" s="11" t="s">
        <v>1308</v>
      </c>
      <c r="T19" t="s">
        <v>1287</v>
      </c>
      <c r="U19" s="11">
        <v>8</v>
      </c>
      <c r="V19" s="11">
        <v>7</v>
      </c>
      <c r="W19" s="11" t="s">
        <v>1330</v>
      </c>
      <c r="X19" s="11" t="s">
        <v>1289</v>
      </c>
      <c r="Z19">
        <v>123</v>
      </c>
      <c r="AA19" s="11">
        <v>3</v>
      </c>
      <c r="AB19" s="22">
        <f t="shared" si="0"/>
        <v>2.3809523809523808E-2</v>
      </c>
      <c r="AC19" s="2" t="s">
        <v>1304</v>
      </c>
      <c r="AD19" t="s">
        <v>1292</v>
      </c>
      <c r="AE19" t="s">
        <v>1305</v>
      </c>
      <c r="AF19" t="s">
        <v>1291</v>
      </c>
    </row>
    <row r="20" spans="1:34" x14ac:dyDescent="0.25">
      <c r="A20" t="s">
        <v>157</v>
      </c>
      <c r="B20" t="s">
        <v>32</v>
      </c>
      <c r="C20">
        <v>2019</v>
      </c>
      <c r="D20" t="s">
        <v>1281</v>
      </c>
      <c r="E20">
        <v>1</v>
      </c>
      <c r="G20" t="s">
        <v>266</v>
      </c>
      <c r="H20">
        <v>1</v>
      </c>
      <c r="I20" s="11" t="s">
        <v>268</v>
      </c>
      <c r="J20" s="11">
        <v>50</v>
      </c>
      <c r="K20" t="s">
        <v>1649</v>
      </c>
      <c r="L20" t="s">
        <v>1628</v>
      </c>
      <c r="M20" s="11">
        <v>0.5</v>
      </c>
      <c r="N20" s="11" t="s">
        <v>277</v>
      </c>
      <c r="O20" s="11" t="s">
        <v>1294</v>
      </c>
      <c r="Q20" s="4" t="s">
        <v>1305</v>
      </c>
      <c r="R20" s="11" t="s">
        <v>1308</v>
      </c>
      <c r="S20" s="11" t="s">
        <v>1308</v>
      </c>
      <c r="T20" s="4" t="s">
        <v>1483</v>
      </c>
      <c r="U20" s="11">
        <v>4</v>
      </c>
      <c r="V20" s="11">
        <v>2</v>
      </c>
      <c r="W20" s="11" t="s">
        <v>1327</v>
      </c>
      <c r="X20" s="11" t="s">
        <v>1293</v>
      </c>
      <c r="Z20">
        <v>43</v>
      </c>
      <c r="AA20" s="11" t="s">
        <v>1304</v>
      </c>
      <c r="AB20" s="22" t="s">
        <v>1304</v>
      </c>
      <c r="AC20" s="2" t="s">
        <v>1295</v>
      </c>
      <c r="AE20" t="s">
        <v>288</v>
      </c>
    </row>
    <row r="21" spans="1:34" x14ac:dyDescent="0.25">
      <c r="A21" t="s">
        <v>158</v>
      </c>
      <c r="B21" t="s">
        <v>33</v>
      </c>
      <c r="C21">
        <v>2019</v>
      </c>
      <c r="D21" t="s">
        <v>1281</v>
      </c>
      <c r="E21">
        <v>0</v>
      </c>
      <c r="G21" t="s">
        <v>1299</v>
      </c>
      <c r="H21">
        <v>1</v>
      </c>
      <c r="I21" s="11" t="s">
        <v>268</v>
      </c>
      <c r="J21" s="11" t="s">
        <v>1304</v>
      </c>
      <c r="K21" t="s">
        <v>1647</v>
      </c>
      <c r="L21" t="s">
        <v>1648</v>
      </c>
      <c r="M21" s="11">
        <v>2</v>
      </c>
      <c r="N21" s="11" t="s">
        <v>277</v>
      </c>
      <c r="O21" s="11" t="s">
        <v>1298</v>
      </c>
      <c r="Q21" s="4" t="s">
        <v>1305</v>
      </c>
      <c r="R21" s="11" t="s">
        <v>1308</v>
      </c>
      <c r="S21" s="11" t="s">
        <v>1308</v>
      </c>
      <c r="T21" t="s">
        <v>268</v>
      </c>
      <c r="U21" s="11">
        <v>0.1</v>
      </c>
      <c r="V21" s="11">
        <v>0.1</v>
      </c>
      <c r="W21" s="11" t="s">
        <v>1330</v>
      </c>
      <c r="X21" s="11">
        <v>8</v>
      </c>
      <c r="Z21">
        <v>40</v>
      </c>
      <c r="AA21" s="11">
        <v>3</v>
      </c>
      <c r="AB21" s="22">
        <f t="shared" si="0"/>
        <v>6.9767441860465115E-2</v>
      </c>
      <c r="AC21" s="2" t="s">
        <v>1296</v>
      </c>
      <c r="AD21" t="s">
        <v>1666</v>
      </c>
      <c r="AE21" t="s">
        <v>288</v>
      </c>
    </row>
    <row r="22" spans="1:34" x14ac:dyDescent="0.25">
      <c r="A22" t="s">
        <v>159</v>
      </c>
      <c r="B22" t="s">
        <v>34</v>
      </c>
      <c r="C22">
        <v>2019</v>
      </c>
      <c r="D22" t="s">
        <v>1281</v>
      </c>
      <c r="E22">
        <v>1</v>
      </c>
      <c r="G22" t="s">
        <v>266</v>
      </c>
      <c r="H22">
        <v>1</v>
      </c>
      <c r="I22" s="11" t="s">
        <v>268</v>
      </c>
      <c r="J22" s="11">
        <v>50</v>
      </c>
      <c r="M22" s="11">
        <v>0.5</v>
      </c>
      <c r="N22" s="11" t="s">
        <v>277</v>
      </c>
      <c r="O22" s="11" t="s">
        <v>1294</v>
      </c>
      <c r="Q22" s="4" t="s">
        <v>1305</v>
      </c>
      <c r="R22" s="11" t="s">
        <v>1308</v>
      </c>
      <c r="S22" s="11" t="s">
        <v>1308</v>
      </c>
      <c r="T22" t="s">
        <v>268</v>
      </c>
      <c r="U22" s="11">
        <v>4</v>
      </c>
      <c r="V22" s="11">
        <v>2</v>
      </c>
      <c r="W22" s="11" t="s">
        <v>1330</v>
      </c>
      <c r="X22" s="11" t="s">
        <v>1293</v>
      </c>
      <c r="Z22">
        <v>121</v>
      </c>
      <c r="AA22" s="11">
        <v>0</v>
      </c>
      <c r="AB22" s="22">
        <f t="shared" si="0"/>
        <v>0</v>
      </c>
      <c r="AC22" s="2" t="s">
        <v>268</v>
      </c>
      <c r="AE22" t="s">
        <v>1305</v>
      </c>
    </row>
    <row r="23" spans="1:34" x14ac:dyDescent="0.25">
      <c r="A23" t="s">
        <v>160</v>
      </c>
      <c r="B23" t="s">
        <v>35</v>
      </c>
      <c r="C23">
        <v>2019</v>
      </c>
      <c r="D23" t="s">
        <v>1281</v>
      </c>
      <c r="E23">
        <v>1</v>
      </c>
      <c r="F23" t="s">
        <v>1365</v>
      </c>
      <c r="G23" t="s">
        <v>266</v>
      </c>
      <c r="H23">
        <v>1</v>
      </c>
      <c r="I23" s="11" t="s">
        <v>268</v>
      </c>
      <c r="J23" s="11">
        <v>1</v>
      </c>
      <c r="K23" t="s">
        <v>1461</v>
      </c>
      <c r="M23" s="11" t="s">
        <v>1335</v>
      </c>
      <c r="N23" s="11" t="s">
        <v>1300</v>
      </c>
      <c r="O23" s="11" t="s">
        <v>1302</v>
      </c>
      <c r="Q23" s="4" t="s">
        <v>288</v>
      </c>
      <c r="R23" s="11" t="s">
        <v>1497</v>
      </c>
      <c r="S23" s="11" t="s">
        <v>1304</v>
      </c>
      <c r="T23" t="s">
        <v>1303</v>
      </c>
      <c r="U23" s="11">
        <v>8</v>
      </c>
      <c r="V23" s="11">
        <v>7.9</v>
      </c>
      <c r="W23" s="11" t="s">
        <v>1330</v>
      </c>
      <c r="X23" s="11" t="s">
        <v>1363</v>
      </c>
      <c r="Y23" s="11" t="s">
        <v>1315</v>
      </c>
      <c r="Z23">
        <v>70</v>
      </c>
      <c r="AA23" s="11">
        <v>11</v>
      </c>
      <c r="AB23" s="22">
        <f t="shared" si="0"/>
        <v>0.13580246913580246</v>
      </c>
      <c r="AC23" s="2" t="s">
        <v>1668</v>
      </c>
      <c r="AD23" t="s">
        <v>1388</v>
      </c>
      <c r="AE23" t="s">
        <v>288</v>
      </c>
    </row>
    <row r="24" spans="1:34" x14ac:dyDescent="0.25">
      <c r="A24" t="s">
        <v>161</v>
      </c>
      <c r="B24" t="s">
        <v>36</v>
      </c>
      <c r="C24">
        <v>2019</v>
      </c>
      <c r="D24" t="s">
        <v>1281</v>
      </c>
      <c r="E24">
        <v>1</v>
      </c>
      <c r="F24" t="s">
        <v>1365</v>
      </c>
      <c r="G24" t="s">
        <v>266</v>
      </c>
      <c r="H24">
        <v>0</v>
      </c>
      <c r="I24" s="11" t="s">
        <v>268</v>
      </c>
      <c r="J24" s="11" t="s">
        <v>268</v>
      </c>
      <c r="M24" s="11" t="s">
        <v>1304</v>
      </c>
      <c r="N24" s="11" t="s">
        <v>1308</v>
      </c>
      <c r="O24" s="11" t="s">
        <v>1304</v>
      </c>
      <c r="P24" t="s">
        <v>1308</v>
      </c>
      <c r="Q24" s="4" t="s">
        <v>1304</v>
      </c>
      <c r="R24" s="11" t="s">
        <v>1304</v>
      </c>
      <c r="S24" s="11" t="s">
        <v>1304</v>
      </c>
      <c r="T24" t="s">
        <v>1674</v>
      </c>
      <c r="U24" s="11">
        <v>6</v>
      </c>
      <c r="V24" s="11">
        <v>6</v>
      </c>
      <c r="W24" s="11" t="s">
        <v>1330</v>
      </c>
      <c r="X24" s="11">
        <v>8</v>
      </c>
      <c r="Y24"/>
      <c r="Z24">
        <v>51</v>
      </c>
      <c r="AA24" s="11">
        <v>1</v>
      </c>
      <c r="AB24" s="22">
        <f t="shared" si="0"/>
        <v>1.9230769230769232E-2</v>
      </c>
      <c r="AC24" s="2" t="s">
        <v>1304</v>
      </c>
      <c r="AD24" t="s">
        <v>1306</v>
      </c>
      <c r="AE24" t="s">
        <v>288</v>
      </c>
      <c r="AH24" t="s">
        <v>1434</v>
      </c>
    </row>
    <row r="25" spans="1:34" x14ac:dyDescent="0.25">
      <c r="A25" t="s">
        <v>162</v>
      </c>
      <c r="B25" t="s">
        <v>37</v>
      </c>
      <c r="C25">
        <v>2020</v>
      </c>
      <c r="D25" t="s">
        <v>1281</v>
      </c>
      <c r="E25">
        <v>0</v>
      </c>
      <c r="F25" t="s">
        <v>1365</v>
      </c>
      <c r="G25" t="s">
        <v>266</v>
      </c>
      <c r="H25">
        <v>0</v>
      </c>
      <c r="I25" s="11" t="s">
        <v>268</v>
      </c>
      <c r="J25" s="11" t="s">
        <v>268</v>
      </c>
      <c r="K25" t="s">
        <v>1646</v>
      </c>
      <c r="L25" t="s">
        <v>1652</v>
      </c>
      <c r="M25" s="11" t="s">
        <v>1304</v>
      </c>
      <c r="N25" s="11" t="s">
        <v>1308</v>
      </c>
      <c r="O25" s="11" t="s">
        <v>279</v>
      </c>
      <c r="Q25" s="4" t="s">
        <v>1305</v>
      </c>
      <c r="R25" s="11" t="s">
        <v>1308</v>
      </c>
      <c r="S25" s="11" t="s">
        <v>1308</v>
      </c>
      <c r="T25" t="s">
        <v>1307</v>
      </c>
      <c r="U25" s="11">
        <v>8</v>
      </c>
      <c r="V25" s="11" t="s">
        <v>1312</v>
      </c>
      <c r="W25" s="11" t="s">
        <v>1327</v>
      </c>
      <c r="X25" s="11" t="s">
        <v>1309</v>
      </c>
      <c r="Y25" t="s">
        <v>1314</v>
      </c>
      <c r="Z25">
        <v>53</v>
      </c>
      <c r="AA25" s="11">
        <v>0</v>
      </c>
      <c r="AB25" s="22">
        <f t="shared" si="0"/>
        <v>0</v>
      </c>
      <c r="AC25" s="2" t="s">
        <v>268</v>
      </c>
      <c r="AH25" t="s">
        <v>1434</v>
      </c>
    </row>
    <row r="26" spans="1:34" x14ac:dyDescent="0.25">
      <c r="A26" t="s">
        <v>163</v>
      </c>
      <c r="B26" t="s">
        <v>38</v>
      </c>
      <c r="C26">
        <v>2019</v>
      </c>
      <c r="D26" t="s">
        <v>1281</v>
      </c>
      <c r="E26">
        <v>0</v>
      </c>
      <c r="G26" t="s">
        <v>266</v>
      </c>
      <c r="H26">
        <v>0</v>
      </c>
      <c r="I26" s="11" t="s">
        <v>268</v>
      </c>
      <c r="J26" s="11" t="s">
        <v>268</v>
      </c>
      <c r="K26" t="s">
        <v>1461</v>
      </c>
      <c r="M26" s="11" t="s">
        <v>1304</v>
      </c>
      <c r="N26" s="11" t="s">
        <v>1308</v>
      </c>
      <c r="O26" s="11" t="s">
        <v>1317</v>
      </c>
      <c r="Q26" s="4" t="s">
        <v>288</v>
      </c>
      <c r="R26" s="11" t="s">
        <v>1497</v>
      </c>
      <c r="S26" s="11" t="s">
        <v>1304</v>
      </c>
      <c r="T26" t="s">
        <v>1316</v>
      </c>
      <c r="U26" s="11">
        <v>4</v>
      </c>
      <c r="V26" s="11">
        <v>4</v>
      </c>
      <c r="W26" s="11" t="s">
        <v>1330</v>
      </c>
      <c r="X26" s="11" t="s">
        <v>1319</v>
      </c>
      <c r="Y26"/>
      <c r="Z26">
        <v>19</v>
      </c>
      <c r="AA26" s="11">
        <v>4</v>
      </c>
      <c r="AB26" s="22">
        <f t="shared" si="0"/>
        <v>0.17391304347826086</v>
      </c>
      <c r="AC26" s="2" t="s">
        <v>1499</v>
      </c>
      <c r="AD26" t="s">
        <v>1318</v>
      </c>
      <c r="AE26" t="s">
        <v>288</v>
      </c>
    </row>
    <row r="27" spans="1:34" x14ac:dyDescent="0.25">
      <c r="A27" t="s">
        <v>164</v>
      </c>
      <c r="B27" t="s">
        <v>39</v>
      </c>
      <c r="C27">
        <v>2019</v>
      </c>
      <c r="D27" t="s">
        <v>1281</v>
      </c>
      <c r="E27">
        <v>0</v>
      </c>
      <c r="F27" t="s">
        <v>274</v>
      </c>
      <c r="G27" t="s">
        <v>266</v>
      </c>
      <c r="H27">
        <v>1</v>
      </c>
      <c r="I27" s="11" t="s">
        <v>268</v>
      </c>
      <c r="J27" s="11">
        <v>2</v>
      </c>
      <c r="K27" t="s">
        <v>1647</v>
      </c>
      <c r="L27" t="s">
        <v>1321</v>
      </c>
      <c r="M27" s="11">
        <v>1</v>
      </c>
      <c r="N27" s="11" t="s">
        <v>1304</v>
      </c>
      <c r="O27" s="11" t="s">
        <v>1322</v>
      </c>
      <c r="Q27" s="4" t="s">
        <v>1305</v>
      </c>
      <c r="R27" s="11" t="s">
        <v>1308</v>
      </c>
      <c r="S27" s="11" t="s">
        <v>1308</v>
      </c>
      <c r="T27" t="s">
        <v>1323</v>
      </c>
      <c r="U27" s="11">
        <v>8.4</v>
      </c>
      <c r="V27" s="11">
        <v>7</v>
      </c>
      <c r="W27" s="11" t="s">
        <v>1327</v>
      </c>
      <c r="X27" s="11" t="s">
        <v>1325</v>
      </c>
      <c r="Z27">
        <v>38</v>
      </c>
      <c r="AA27" s="11">
        <v>3</v>
      </c>
      <c r="AB27" s="22">
        <f t="shared" si="0"/>
        <v>7.3170731707317069E-2</v>
      </c>
      <c r="AC27" s="2" t="s">
        <v>1304</v>
      </c>
      <c r="AD27" t="s">
        <v>1324</v>
      </c>
      <c r="AE27" t="s">
        <v>1297</v>
      </c>
    </row>
    <row r="28" spans="1:34" x14ac:dyDescent="0.25">
      <c r="A28" t="s">
        <v>165</v>
      </c>
      <c r="B28" t="s">
        <v>40</v>
      </c>
      <c r="C28">
        <v>2019</v>
      </c>
      <c r="D28" t="s">
        <v>1281</v>
      </c>
      <c r="E28">
        <v>1</v>
      </c>
      <c r="G28" t="s">
        <v>266</v>
      </c>
      <c r="H28">
        <v>1</v>
      </c>
      <c r="I28" s="11" t="s">
        <v>268</v>
      </c>
      <c r="J28" s="11" t="s">
        <v>1332</v>
      </c>
      <c r="K28" t="s">
        <v>1647</v>
      </c>
      <c r="L28" t="s">
        <v>1331</v>
      </c>
      <c r="M28" s="11" t="s">
        <v>1340</v>
      </c>
      <c r="N28" s="11" t="s">
        <v>277</v>
      </c>
      <c r="O28" s="11" t="s">
        <v>279</v>
      </c>
      <c r="Q28" s="4" t="s">
        <v>1305</v>
      </c>
      <c r="R28" s="11" t="s">
        <v>1308</v>
      </c>
      <c r="S28" s="11" t="s">
        <v>1308</v>
      </c>
      <c r="T28" t="s">
        <v>1316</v>
      </c>
      <c r="U28" s="11">
        <v>4</v>
      </c>
      <c r="V28" s="11" t="s">
        <v>1304</v>
      </c>
      <c r="W28" s="11" t="s">
        <v>1330</v>
      </c>
      <c r="X28" s="11" t="s">
        <v>1329</v>
      </c>
      <c r="Y28" s="11" t="s">
        <v>1334</v>
      </c>
      <c r="Z28">
        <v>40</v>
      </c>
      <c r="AA28" s="11">
        <v>0</v>
      </c>
      <c r="AB28" s="22">
        <f t="shared" si="0"/>
        <v>0</v>
      </c>
      <c r="AC28" s="2" t="s">
        <v>268</v>
      </c>
      <c r="AE28" t="s">
        <v>1305</v>
      </c>
    </row>
    <row r="29" spans="1:34" x14ac:dyDescent="0.25">
      <c r="A29" t="s">
        <v>166</v>
      </c>
      <c r="B29" t="s">
        <v>41</v>
      </c>
      <c r="C29">
        <v>2020</v>
      </c>
      <c r="D29" t="s">
        <v>1281</v>
      </c>
      <c r="E29">
        <v>0</v>
      </c>
      <c r="F29" t="s">
        <v>1336</v>
      </c>
      <c r="G29" t="s">
        <v>266</v>
      </c>
      <c r="H29">
        <v>1</v>
      </c>
      <c r="I29" s="11">
        <v>1.5900000000000001E-2</v>
      </c>
      <c r="J29" s="11" t="s">
        <v>268</v>
      </c>
      <c r="K29" t="s">
        <v>1634</v>
      </c>
      <c r="M29" s="11" t="s">
        <v>1339</v>
      </c>
      <c r="N29" s="11" t="s">
        <v>1300</v>
      </c>
      <c r="O29" s="11" t="s">
        <v>279</v>
      </c>
      <c r="Q29" s="4" t="s">
        <v>288</v>
      </c>
      <c r="R29" s="11" t="s">
        <v>1497</v>
      </c>
      <c r="S29" s="11" t="s">
        <v>1304</v>
      </c>
      <c r="T29" t="s">
        <v>1304</v>
      </c>
      <c r="U29" s="11">
        <v>6</v>
      </c>
      <c r="V29" s="11">
        <v>6</v>
      </c>
      <c r="W29" s="11" t="s">
        <v>1330</v>
      </c>
      <c r="X29" s="11" t="s">
        <v>1338</v>
      </c>
      <c r="Z29">
        <v>42</v>
      </c>
      <c r="AA29" s="11">
        <v>4</v>
      </c>
      <c r="AB29" s="22">
        <f t="shared" si="0"/>
        <v>8.6956521739130432E-2</v>
      </c>
      <c r="AC29" s="2" t="s">
        <v>1500</v>
      </c>
      <c r="AD29" t="s">
        <v>1782</v>
      </c>
      <c r="AE29" t="s">
        <v>288</v>
      </c>
      <c r="AG29" t="s">
        <v>1337</v>
      </c>
    </row>
    <row r="30" spans="1:34" x14ac:dyDescent="0.25">
      <c r="A30" t="s">
        <v>167</v>
      </c>
      <c r="B30" t="s">
        <v>42</v>
      </c>
      <c r="C30">
        <v>2019</v>
      </c>
      <c r="D30" t="s">
        <v>1281</v>
      </c>
      <c r="E30">
        <v>0</v>
      </c>
      <c r="F30" t="s">
        <v>1341</v>
      </c>
      <c r="G30" t="s">
        <v>266</v>
      </c>
      <c r="H30">
        <v>1</v>
      </c>
      <c r="I30" s="11" t="s">
        <v>268</v>
      </c>
      <c r="J30" s="11">
        <v>3</v>
      </c>
      <c r="K30" t="s">
        <v>1461</v>
      </c>
      <c r="M30" s="11" t="s">
        <v>1308</v>
      </c>
      <c r="N30" s="11" t="s">
        <v>1308</v>
      </c>
      <c r="O30" s="11" t="s">
        <v>1268</v>
      </c>
      <c r="Q30" s="4" t="s">
        <v>288</v>
      </c>
      <c r="R30" s="11" t="s">
        <v>1501</v>
      </c>
      <c r="S30" s="11" t="s">
        <v>1304</v>
      </c>
      <c r="T30" t="s">
        <v>1342</v>
      </c>
      <c r="U30" s="11">
        <v>8</v>
      </c>
      <c r="V30" s="11" t="s">
        <v>1304</v>
      </c>
      <c r="W30" s="11" t="s">
        <v>1330</v>
      </c>
      <c r="X30" s="11">
        <v>8</v>
      </c>
      <c r="Y30" s="11" t="s">
        <v>1343</v>
      </c>
      <c r="Z30">
        <v>48</v>
      </c>
      <c r="AA30" s="11">
        <v>19</v>
      </c>
      <c r="AB30" s="22">
        <f t="shared" si="0"/>
        <v>0.28358208955223879</v>
      </c>
      <c r="AC30" s="2" t="s">
        <v>1502</v>
      </c>
      <c r="AD30" t="s">
        <v>1344</v>
      </c>
      <c r="AE30" t="s">
        <v>288</v>
      </c>
    </row>
    <row r="31" spans="1:34" x14ac:dyDescent="0.25">
      <c r="A31" t="s">
        <v>168</v>
      </c>
      <c r="B31" t="s">
        <v>43</v>
      </c>
      <c r="C31">
        <v>2020</v>
      </c>
      <c r="D31" t="s">
        <v>1281</v>
      </c>
      <c r="E31">
        <v>1</v>
      </c>
      <c r="G31" t="s">
        <v>266</v>
      </c>
      <c r="H31">
        <v>1</v>
      </c>
      <c r="I31" s="11" t="s">
        <v>268</v>
      </c>
      <c r="J31" s="11" t="s">
        <v>1304</v>
      </c>
      <c r="K31" t="s">
        <v>1461</v>
      </c>
      <c r="L31" t="s">
        <v>1637</v>
      </c>
      <c r="M31" s="11" t="s">
        <v>1308</v>
      </c>
      <c r="N31" s="11" t="s">
        <v>1300</v>
      </c>
      <c r="O31" s="11" t="s">
        <v>1346</v>
      </c>
      <c r="Q31" s="4" t="s">
        <v>1305</v>
      </c>
      <c r="R31" s="11" t="s">
        <v>1308</v>
      </c>
      <c r="S31" s="11" t="s">
        <v>1308</v>
      </c>
      <c r="T31" t="s">
        <v>1347</v>
      </c>
      <c r="U31" s="11">
        <v>6</v>
      </c>
      <c r="V31" s="11">
        <v>6</v>
      </c>
      <c r="W31" s="11" t="s">
        <v>1330</v>
      </c>
      <c r="X31" s="11" t="s">
        <v>1345</v>
      </c>
      <c r="Z31">
        <v>42</v>
      </c>
      <c r="AA31" s="11">
        <v>7</v>
      </c>
      <c r="AB31" s="22">
        <f t="shared" si="0"/>
        <v>0.14285714285714285</v>
      </c>
      <c r="AC31" s="2" t="s">
        <v>1503</v>
      </c>
      <c r="AD31" t="s">
        <v>1667</v>
      </c>
      <c r="AE31" t="s">
        <v>288</v>
      </c>
    </row>
    <row r="32" spans="1:34" x14ac:dyDescent="0.25">
      <c r="A32" t="s">
        <v>169</v>
      </c>
      <c r="B32" t="s">
        <v>44</v>
      </c>
      <c r="C32">
        <v>2019</v>
      </c>
      <c r="D32" t="s">
        <v>1349</v>
      </c>
      <c r="E32">
        <v>1</v>
      </c>
      <c r="G32" t="s">
        <v>276</v>
      </c>
      <c r="H32">
        <v>1</v>
      </c>
      <c r="I32" s="11" t="s">
        <v>1304</v>
      </c>
      <c r="J32" s="11" t="s">
        <v>1304</v>
      </c>
      <c r="K32" t="s">
        <v>1351</v>
      </c>
      <c r="L32" t="s">
        <v>1353</v>
      </c>
      <c r="M32" s="11" t="s">
        <v>1308</v>
      </c>
      <c r="N32" s="11" t="s">
        <v>1308</v>
      </c>
      <c r="O32" s="11" t="s">
        <v>1354</v>
      </c>
      <c r="Q32" s="4" t="s">
        <v>288</v>
      </c>
      <c r="R32" s="11" t="s">
        <v>1497</v>
      </c>
      <c r="S32" s="11" t="s">
        <v>1304</v>
      </c>
      <c r="T32" t="s">
        <v>1357</v>
      </c>
      <c r="U32" s="11" t="s">
        <v>1350</v>
      </c>
      <c r="V32" s="11" t="s">
        <v>1350</v>
      </c>
      <c r="W32" s="11" t="s">
        <v>1348</v>
      </c>
      <c r="X32" s="11" t="s">
        <v>1264</v>
      </c>
      <c r="Y32" s="11" t="s">
        <v>1349</v>
      </c>
      <c r="Z32">
        <v>38</v>
      </c>
      <c r="AA32" s="11">
        <v>8</v>
      </c>
      <c r="AB32" s="22">
        <f t="shared" si="0"/>
        <v>0.17391304347826086</v>
      </c>
      <c r="AC32" s="2" t="s">
        <v>1304</v>
      </c>
      <c r="AD32" t="s">
        <v>1352</v>
      </c>
      <c r="AE32" t="s">
        <v>288</v>
      </c>
    </row>
    <row r="33" spans="1:37" x14ac:dyDescent="0.25">
      <c r="A33" t="s">
        <v>170</v>
      </c>
      <c r="B33" t="s">
        <v>45</v>
      </c>
      <c r="C33">
        <v>2019</v>
      </c>
      <c r="D33" t="s">
        <v>1281</v>
      </c>
      <c r="E33">
        <v>0</v>
      </c>
      <c r="G33" t="s">
        <v>266</v>
      </c>
      <c r="H33">
        <v>1</v>
      </c>
      <c r="I33" s="11" t="s">
        <v>1304</v>
      </c>
      <c r="J33" s="11" t="s">
        <v>1304</v>
      </c>
      <c r="K33" t="s">
        <v>1635</v>
      </c>
      <c r="L33" t="s">
        <v>1636</v>
      </c>
      <c r="M33" s="11" t="s">
        <v>1308</v>
      </c>
      <c r="N33" s="11" t="s">
        <v>1308</v>
      </c>
      <c r="O33" s="11" t="s">
        <v>1359</v>
      </c>
      <c r="Q33" s="4" t="s">
        <v>1305</v>
      </c>
      <c r="R33" s="11" t="s">
        <v>1308</v>
      </c>
      <c r="S33" s="11" t="s">
        <v>1308</v>
      </c>
      <c r="T33" t="s">
        <v>1358</v>
      </c>
      <c r="U33" s="11">
        <v>6</v>
      </c>
      <c r="V33" s="11">
        <v>6</v>
      </c>
      <c r="W33" s="11" t="s">
        <v>1330</v>
      </c>
      <c r="X33" s="11" t="s">
        <v>1361</v>
      </c>
      <c r="Z33">
        <v>43</v>
      </c>
      <c r="AA33" s="11">
        <v>38</v>
      </c>
      <c r="AB33" s="22">
        <f t="shared" si="0"/>
        <v>0.46913580246913578</v>
      </c>
      <c r="AC33" s="2" t="s">
        <v>1504</v>
      </c>
      <c r="AD33" t="s">
        <v>1360</v>
      </c>
      <c r="AE33" t="s">
        <v>288</v>
      </c>
    </row>
    <row r="34" spans="1:37" x14ac:dyDescent="0.25">
      <c r="A34" t="s">
        <v>171</v>
      </c>
      <c r="B34" t="s">
        <v>46</v>
      </c>
      <c r="C34">
        <v>2019</v>
      </c>
      <c r="D34" t="s">
        <v>1281</v>
      </c>
      <c r="E34">
        <v>0</v>
      </c>
      <c r="G34" t="s">
        <v>266</v>
      </c>
      <c r="H34">
        <v>0</v>
      </c>
      <c r="I34" s="11" t="s">
        <v>268</v>
      </c>
      <c r="J34" s="11" t="s">
        <v>268</v>
      </c>
      <c r="M34" s="11">
        <v>2</v>
      </c>
      <c r="N34" s="11" t="s">
        <v>277</v>
      </c>
      <c r="O34" s="11" t="s">
        <v>1298</v>
      </c>
      <c r="Q34" s="4" t="s">
        <v>1305</v>
      </c>
      <c r="R34" s="11" t="s">
        <v>1308</v>
      </c>
      <c r="S34" s="11" t="s">
        <v>1308</v>
      </c>
      <c r="T34" t="s">
        <v>1358</v>
      </c>
      <c r="U34" s="11">
        <v>8</v>
      </c>
      <c r="V34" s="11">
        <v>8</v>
      </c>
      <c r="W34" s="11" t="s">
        <v>1330</v>
      </c>
      <c r="X34" s="11" t="s">
        <v>1363</v>
      </c>
      <c r="Z34">
        <v>30</v>
      </c>
      <c r="AA34" s="11">
        <v>30</v>
      </c>
      <c r="AB34" s="22">
        <f t="shared" si="0"/>
        <v>0.5</v>
      </c>
      <c r="AC34" s="2" t="s">
        <v>1505</v>
      </c>
      <c r="AD34" t="s">
        <v>1364</v>
      </c>
      <c r="AE34" t="s">
        <v>288</v>
      </c>
      <c r="AF34" t="s">
        <v>1362</v>
      </c>
    </row>
    <row r="35" spans="1:37" x14ac:dyDescent="0.25">
      <c r="A35" t="s">
        <v>172</v>
      </c>
      <c r="B35" t="s">
        <v>47</v>
      </c>
      <c r="C35">
        <v>2020</v>
      </c>
      <c r="D35" t="s">
        <v>1281</v>
      </c>
      <c r="E35">
        <v>0</v>
      </c>
      <c r="F35" t="s">
        <v>1365</v>
      </c>
      <c r="G35" t="s">
        <v>266</v>
      </c>
      <c r="H35">
        <v>0</v>
      </c>
      <c r="I35" s="11" t="s">
        <v>268</v>
      </c>
      <c r="J35" s="11" t="s">
        <v>268</v>
      </c>
      <c r="K35" t="s">
        <v>1461</v>
      </c>
      <c r="M35" s="11" t="s">
        <v>1308</v>
      </c>
      <c r="N35" s="11" t="s">
        <v>1308</v>
      </c>
      <c r="O35" s="11" t="s">
        <v>1301</v>
      </c>
      <c r="Q35" s="4" t="s">
        <v>288</v>
      </c>
      <c r="R35" s="11" t="s">
        <v>1506</v>
      </c>
      <c r="S35" s="11" t="s">
        <v>1304</v>
      </c>
      <c r="T35" t="s">
        <v>1366</v>
      </c>
      <c r="U35" s="11">
        <v>6.2</v>
      </c>
      <c r="V35" s="11">
        <v>5.6</v>
      </c>
      <c r="W35" s="11" t="s">
        <v>1330</v>
      </c>
      <c r="X35" s="11" t="s">
        <v>1286</v>
      </c>
      <c r="Y35" s="11" t="s">
        <v>1315</v>
      </c>
      <c r="Z35">
        <v>37</v>
      </c>
      <c r="AA35" s="11" t="s">
        <v>1304</v>
      </c>
      <c r="AB35" s="22" t="s">
        <v>1304</v>
      </c>
      <c r="AC35" s="2" t="s">
        <v>268</v>
      </c>
      <c r="AH35" t="s">
        <v>1367</v>
      </c>
    </row>
    <row r="36" spans="1:37" x14ac:dyDescent="0.25">
      <c r="A36" t="s">
        <v>173</v>
      </c>
      <c r="B36" t="s">
        <v>48</v>
      </c>
      <c r="C36">
        <v>2019</v>
      </c>
      <c r="D36" t="s">
        <v>1281</v>
      </c>
      <c r="E36">
        <v>0</v>
      </c>
      <c r="G36" t="s">
        <v>266</v>
      </c>
      <c r="H36">
        <v>0</v>
      </c>
      <c r="I36" s="11" t="s">
        <v>268</v>
      </c>
      <c r="J36" s="11" t="s">
        <v>268</v>
      </c>
      <c r="M36" s="11">
        <v>1</v>
      </c>
      <c r="N36" s="11" t="s">
        <v>1304</v>
      </c>
      <c r="O36" s="11" t="s">
        <v>279</v>
      </c>
      <c r="Q36" s="4" t="s">
        <v>288</v>
      </c>
      <c r="R36" s="11" t="s">
        <v>1497</v>
      </c>
      <c r="S36" s="11" t="s">
        <v>1304</v>
      </c>
      <c r="T36" t="s">
        <v>1358</v>
      </c>
      <c r="U36" s="11">
        <v>8</v>
      </c>
      <c r="V36" s="11">
        <v>7</v>
      </c>
      <c r="W36" s="11" t="s">
        <v>1327</v>
      </c>
      <c r="X36" s="11" t="s">
        <v>1368</v>
      </c>
      <c r="Z36">
        <v>90</v>
      </c>
      <c r="AA36" s="11">
        <v>7</v>
      </c>
      <c r="AB36" s="22">
        <f t="shared" si="0"/>
        <v>7.2164948453608241E-2</v>
      </c>
      <c r="AC36" s="2" t="s">
        <v>1507</v>
      </c>
      <c r="AD36" t="s">
        <v>1369</v>
      </c>
      <c r="AE36" t="s">
        <v>288</v>
      </c>
    </row>
    <row r="37" spans="1:37" x14ac:dyDescent="0.25">
      <c r="A37" t="s">
        <v>174</v>
      </c>
      <c r="B37" t="s">
        <v>49</v>
      </c>
      <c r="C37">
        <v>2020</v>
      </c>
      <c r="D37" t="s">
        <v>1281</v>
      </c>
      <c r="E37">
        <v>0</v>
      </c>
      <c r="F37" t="s">
        <v>1341</v>
      </c>
      <c r="G37" t="s">
        <v>266</v>
      </c>
      <c r="H37">
        <v>1</v>
      </c>
      <c r="I37" s="11" t="s">
        <v>268</v>
      </c>
      <c r="J37" s="11">
        <v>10</v>
      </c>
      <c r="M37" s="11" t="s">
        <v>1308</v>
      </c>
      <c r="N37" s="11" t="s">
        <v>1300</v>
      </c>
      <c r="O37" s="11" t="s">
        <v>1370</v>
      </c>
      <c r="Q37" t="s">
        <v>1305</v>
      </c>
      <c r="R37" s="11" t="s">
        <v>1308</v>
      </c>
      <c r="S37" s="11" t="s">
        <v>1308</v>
      </c>
      <c r="T37" t="s">
        <v>1347</v>
      </c>
      <c r="U37" s="11">
        <v>8</v>
      </c>
      <c r="V37" s="11">
        <v>7.9</v>
      </c>
      <c r="W37" s="11" t="s">
        <v>1330</v>
      </c>
      <c r="X37" s="11" t="s">
        <v>1372</v>
      </c>
      <c r="Z37">
        <v>37</v>
      </c>
      <c r="AA37" s="11">
        <v>1</v>
      </c>
      <c r="AB37" s="22">
        <f t="shared" si="0"/>
        <v>2.6315789473684209E-2</v>
      </c>
      <c r="AC37" t="s">
        <v>1304</v>
      </c>
      <c r="AD37" t="s">
        <v>1373</v>
      </c>
      <c r="AE37" t="s">
        <v>288</v>
      </c>
    </row>
    <row r="38" spans="1:37" s="5" customFormat="1" x14ac:dyDescent="0.25">
      <c r="A38" s="5" t="s">
        <v>175</v>
      </c>
      <c r="B38" s="5" t="s">
        <v>50</v>
      </c>
      <c r="C38" s="5">
        <v>2020</v>
      </c>
      <c r="D38" s="5" t="s">
        <v>1374</v>
      </c>
      <c r="I38" s="12"/>
      <c r="J38" s="12"/>
      <c r="M38" s="12"/>
      <c r="N38" s="12"/>
      <c r="O38" s="12"/>
      <c r="Q38" s="6"/>
      <c r="R38" s="12"/>
      <c r="S38" s="12"/>
      <c r="U38" s="12"/>
      <c r="V38" s="12"/>
      <c r="W38" s="12"/>
      <c r="X38" s="12"/>
      <c r="Y38" s="12"/>
      <c r="AA38" s="12"/>
      <c r="AB38" s="24" t="e">
        <f t="shared" si="0"/>
        <v>#DIV/0!</v>
      </c>
      <c r="AC38" s="7"/>
    </row>
    <row r="39" spans="1:37" x14ac:dyDescent="0.25">
      <c r="A39" t="s">
        <v>176</v>
      </c>
      <c r="B39" t="s">
        <v>51</v>
      </c>
      <c r="C39">
        <v>2020</v>
      </c>
      <c r="D39" t="s">
        <v>1281</v>
      </c>
      <c r="E39">
        <v>0</v>
      </c>
      <c r="G39" t="s">
        <v>266</v>
      </c>
      <c r="H39">
        <v>1</v>
      </c>
      <c r="I39" s="11" t="s">
        <v>268</v>
      </c>
      <c r="J39" s="11">
        <v>25</v>
      </c>
      <c r="K39" t="s">
        <v>1461</v>
      </c>
      <c r="L39" t="s">
        <v>1658</v>
      </c>
      <c r="M39" s="11" t="s">
        <v>1308</v>
      </c>
      <c r="N39" s="11" t="s">
        <v>1308</v>
      </c>
      <c r="O39" s="11" t="s">
        <v>1378</v>
      </c>
      <c r="Q39" s="4" t="s">
        <v>288</v>
      </c>
      <c r="R39" s="11" t="s">
        <v>1497</v>
      </c>
      <c r="T39" t="s">
        <v>1282</v>
      </c>
      <c r="U39" s="11" t="s">
        <v>1304</v>
      </c>
      <c r="V39" s="11" t="s">
        <v>1681</v>
      </c>
      <c r="W39" s="11" t="s">
        <v>1701</v>
      </c>
      <c r="Y39" s="11" t="s">
        <v>1380</v>
      </c>
      <c r="Z39">
        <v>95</v>
      </c>
      <c r="AA39" s="11">
        <v>0</v>
      </c>
      <c r="AB39" s="22">
        <f t="shared" si="0"/>
        <v>0</v>
      </c>
      <c r="AC39" s="2" t="s">
        <v>268</v>
      </c>
      <c r="AE39" t="s">
        <v>1305</v>
      </c>
      <c r="AG39" s="15" t="s">
        <v>1376</v>
      </c>
    </row>
    <row r="40" spans="1:37" x14ac:dyDescent="0.25">
      <c r="A40" t="s">
        <v>176</v>
      </c>
      <c r="B40" t="s">
        <v>51</v>
      </c>
      <c r="C40">
        <v>2020</v>
      </c>
      <c r="D40" t="s">
        <v>1281</v>
      </c>
      <c r="E40">
        <v>1</v>
      </c>
      <c r="G40" t="s">
        <v>266</v>
      </c>
      <c r="H40">
        <v>1</v>
      </c>
      <c r="I40" s="11" t="s">
        <v>268</v>
      </c>
      <c r="J40" s="11">
        <v>25</v>
      </c>
      <c r="K40" t="s">
        <v>1461</v>
      </c>
      <c r="L40" t="s">
        <v>1658</v>
      </c>
      <c r="M40" s="11" t="s">
        <v>1308</v>
      </c>
      <c r="N40" s="11" t="s">
        <v>1308</v>
      </c>
      <c r="O40" s="11" t="s">
        <v>1378</v>
      </c>
      <c r="Q40" s="4" t="s">
        <v>288</v>
      </c>
      <c r="R40" s="11" t="s">
        <v>1497</v>
      </c>
      <c r="T40" t="s">
        <v>1282</v>
      </c>
      <c r="U40" s="11">
        <v>6</v>
      </c>
      <c r="V40" s="11">
        <v>4.5</v>
      </c>
      <c r="W40" s="11" t="s">
        <v>1330</v>
      </c>
      <c r="X40" s="11" t="s">
        <v>1381</v>
      </c>
      <c r="Y40" s="11" t="s">
        <v>1379</v>
      </c>
      <c r="Z40">
        <v>102</v>
      </c>
      <c r="AA40" s="11">
        <v>0</v>
      </c>
      <c r="AB40" s="22">
        <f t="shared" si="0"/>
        <v>0</v>
      </c>
      <c r="AC40" s="2" t="s">
        <v>268</v>
      </c>
      <c r="AE40" t="s">
        <v>1305</v>
      </c>
      <c r="AG40" s="15" t="s">
        <v>1376</v>
      </c>
    </row>
    <row r="41" spans="1:37" x14ac:dyDescent="0.25">
      <c r="A41" t="s">
        <v>177</v>
      </c>
      <c r="B41" t="s">
        <v>52</v>
      </c>
      <c r="C41">
        <v>2020</v>
      </c>
      <c r="D41" t="s">
        <v>1281</v>
      </c>
      <c r="E41">
        <v>0</v>
      </c>
      <c r="F41" t="s">
        <v>1365</v>
      </c>
      <c r="G41" t="s">
        <v>266</v>
      </c>
      <c r="H41">
        <v>1</v>
      </c>
      <c r="I41" s="11" t="s">
        <v>268</v>
      </c>
      <c r="J41" s="11" t="s">
        <v>1333</v>
      </c>
      <c r="K41" t="s">
        <v>1461</v>
      </c>
      <c r="L41" t="s">
        <v>1608</v>
      </c>
      <c r="M41" s="11" t="s">
        <v>1308</v>
      </c>
      <c r="N41" s="11" t="s">
        <v>1308</v>
      </c>
      <c r="O41" s="11" t="s">
        <v>1382</v>
      </c>
      <c r="Q41" s="4" t="s">
        <v>288</v>
      </c>
      <c r="R41" s="11" t="s">
        <v>1497</v>
      </c>
      <c r="T41" t="s">
        <v>1371</v>
      </c>
      <c r="U41" s="11">
        <v>8</v>
      </c>
      <c r="V41" s="11">
        <v>8</v>
      </c>
      <c r="W41" s="11" t="s">
        <v>1330</v>
      </c>
      <c r="X41" s="11" t="s">
        <v>1385</v>
      </c>
      <c r="Y41" s="11" t="s">
        <v>1386</v>
      </c>
      <c r="Z41">
        <v>67</v>
      </c>
      <c r="AA41" s="11">
        <v>11</v>
      </c>
      <c r="AB41" s="22">
        <f t="shared" si="0"/>
        <v>0.14102564102564102</v>
      </c>
      <c r="AC41" s="2" t="s">
        <v>1507</v>
      </c>
      <c r="AD41" t="s">
        <v>1388</v>
      </c>
      <c r="AE41" t="s">
        <v>288</v>
      </c>
      <c r="AH41" t="s">
        <v>1367</v>
      </c>
      <c r="AK41" t="s">
        <v>1384</v>
      </c>
    </row>
    <row r="42" spans="1:37" x14ac:dyDescent="0.25">
      <c r="A42" t="s">
        <v>177</v>
      </c>
      <c r="B42" t="s">
        <v>52</v>
      </c>
      <c r="C42">
        <v>2020</v>
      </c>
      <c r="D42" t="s">
        <v>1281</v>
      </c>
      <c r="E42">
        <v>0</v>
      </c>
      <c r="F42" t="s">
        <v>1365</v>
      </c>
      <c r="G42" t="s">
        <v>266</v>
      </c>
      <c r="H42">
        <v>1</v>
      </c>
      <c r="I42" s="11" t="s">
        <v>268</v>
      </c>
      <c r="J42" s="11" t="s">
        <v>1333</v>
      </c>
      <c r="K42" t="s">
        <v>1461</v>
      </c>
      <c r="L42" t="s">
        <v>1608</v>
      </c>
      <c r="M42" s="11" t="s">
        <v>1308</v>
      </c>
      <c r="N42" s="11" t="s">
        <v>1308</v>
      </c>
      <c r="O42" s="11" t="s">
        <v>1382</v>
      </c>
      <c r="Q42" s="4" t="s">
        <v>288</v>
      </c>
      <c r="R42" s="11" t="s">
        <v>1497</v>
      </c>
      <c r="T42" t="s">
        <v>1371</v>
      </c>
      <c r="U42" s="11">
        <v>8</v>
      </c>
      <c r="V42" s="11">
        <v>8</v>
      </c>
      <c r="W42" s="11" t="s">
        <v>1330</v>
      </c>
      <c r="X42" s="11" t="s">
        <v>1385</v>
      </c>
      <c r="Y42" s="11" t="s">
        <v>1387</v>
      </c>
      <c r="Z42">
        <v>63</v>
      </c>
      <c r="AA42" s="11">
        <v>6</v>
      </c>
      <c r="AB42" s="22">
        <f t="shared" ref="AB42" si="1">AA42/(Z42+AA42)</f>
        <v>8.6956521739130432E-2</v>
      </c>
      <c r="AC42" s="2" t="s">
        <v>1507</v>
      </c>
      <c r="AD42" t="s">
        <v>1389</v>
      </c>
      <c r="AE42" t="s">
        <v>288</v>
      </c>
    </row>
    <row r="43" spans="1:37" x14ac:dyDescent="0.25">
      <c r="A43" t="s">
        <v>178</v>
      </c>
      <c r="B43" t="s">
        <v>53</v>
      </c>
      <c r="C43">
        <v>2020</v>
      </c>
      <c r="D43" t="s">
        <v>1281</v>
      </c>
      <c r="E43">
        <v>0</v>
      </c>
      <c r="F43" t="s">
        <v>1365</v>
      </c>
      <c r="G43" t="s">
        <v>266</v>
      </c>
      <c r="H43">
        <v>1</v>
      </c>
      <c r="I43" s="11" t="s">
        <v>1304</v>
      </c>
      <c r="J43" s="11" t="s">
        <v>1304</v>
      </c>
      <c r="K43" t="s">
        <v>1563</v>
      </c>
      <c r="M43" s="11" t="s">
        <v>1308</v>
      </c>
      <c r="N43" s="11" t="s">
        <v>1308</v>
      </c>
      <c r="O43" s="11" t="s">
        <v>279</v>
      </c>
      <c r="Q43" s="4" t="s">
        <v>288</v>
      </c>
      <c r="R43" s="11" t="s">
        <v>1501</v>
      </c>
      <c r="T43" t="s">
        <v>1323</v>
      </c>
      <c r="U43" s="11">
        <v>8</v>
      </c>
      <c r="V43" s="11">
        <v>7.5</v>
      </c>
      <c r="W43" s="11" t="s">
        <v>1330</v>
      </c>
      <c r="X43" s="11" t="s">
        <v>1304</v>
      </c>
      <c r="Z43">
        <v>118</v>
      </c>
      <c r="AA43" s="11">
        <v>5</v>
      </c>
      <c r="AB43" s="22">
        <f t="shared" si="0"/>
        <v>4.065040650406504E-2</v>
      </c>
      <c r="AC43" s="2" t="s">
        <v>1304</v>
      </c>
      <c r="AD43" t="s">
        <v>1390</v>
      </c>
      <c r="AE43" t="s">
        <v>1297</v>
      </c>
    </row>
    <row r="44" spans="1:37" x14ac:dyDescent="0.25">
      <c r="A44" t="s">
        <v>179</v>
      </c>
      <c r="B44" t="s">
        <v>54</v>
      </c>
      <c r="C44">
        <v>2020</v>
      </c>
      <c r="D44" t="s">
        <v>1281</v>
      </c>
      <c r="E44">
        <v>0</v>
      </c>
      <c r="F44" t="s">
        <v>1365</v>
      </c>
      <c r="G44" t="s">
        <v>266</v>
      </c>
      <c r="H44">
        <v>0</v>
      </c>
      <c r="I44" s="11" t="s">
        <v>268</v>
      </c>
      <c r="J44" s="11" t="s">
        <v>268</v>
      </c>
      <c r="K44" t="s">
        <v>1461</v>
      </c>
      <c r="M44" s="11">
        <v>2</v>
      </c>
      <c r="N44" s="11" t="s">
        <v>277</v>
      </c>
      <c r="O44" s="11" t="s">
        <v>1391</v>
      </c>
      <c r="Q44" s="4" t="s">
        <v>288</v>
      </c>
      <c r="R44" s="11" t="s">
        <v>1497</v>
      </c>
      <c r="T44" t="s">
        <v>1395</v>
      </c>
      <c r="U44" s="11">
        <v>8</v>
      </c>
      <c r="V44" s="11">
        <v>8</v>
      </c>
      <c r="W44" s="11" t="s">
        <v>1327</v>
      </c>
      <c r="X44" s="11" t="s">
        <v>1393</v>
      </c>
      <c r="Z44">
        <v>75</v>
      </c>
      <c r="AA44" s="11">
        <v>1</v>
      </c>
      <c r="AB44" s="22">
        <f t="shared" si="0"/>
        <v>1.3157894736842105E-2</v>
      </c>
      <c r="AC44" s="2" t="s">
        <v>1304</v>
      </c>
      <c r="AD44" t="s">
        <v>1394</v>
      </c>
      <c r="AE44" t="s">
        <v>1297</v>
      </c>
      <c r="AG44" t="s">
        <v>1392</v>
      </c>
      <c r="AH44" t="s">
        <v>1367</v>
      </c>
    </row>
    <row r="45" spans="1:37" x14ac:dyDescent="0.25">
      <c r="A45" t="s">
        <v>180</v>
      </c>
      <c r="B45" t="s">
        <v>55</v>
      </c>
      <c r="C45">
        <v>2019</v>
      </c>
      <c r="D45" t="s">
        <v>1281</v>
      </c>
      <c r="E45">
        <v>0</v>
      </c>
      <c r="F45" t="s">
        <v>1365</v>
      </c>
      <c r="G45" t="s">
        <v>266</v>
      </c>
      <c r="H45">
        <v>0</v>
      </c>
      <c r="I45" s="11" t="s">
        <v>268</v>
      </c>
      <c r="J45" s="11" t="s">
        <v>268</v>
      </c>
      <c r="K45" t="s">
        <v>1461</v>
      </c>
      <c r="M45" s="11">
        <v>2</v>
      </c>
      <c r="N45" s="11" t="s">
        <v>277</v>
      </c>
      <c r="O45" s="11" t="s">
        <v>1391</v>
      </c>
      <c r="Q45" s="4" t="s">
        <v>288</v>
      </c>
      <c r="R45" s="11" t="s">
        <v>1497</v>
      </c>
      <c r="T45" t="s">
        <v>1395</v>
      </c>
      <c r="U45" s="11">
        <v>8</v>
      </c>
      <c r="V45" s="11">
        <v>8</v>
      </c>
      <c r="W45" s="11" t="s">
        <v>1327</v>
      </c>
      <c r="X45" s="11" t="s">
        <v>1393</v>
      </c>
      <c r="Z45">
        <v>50</v>
      </c>
      <c r="AA45" s="11">
        <v>8</v>
      </c>
      <c r="AB45" s="22">
        <f t="shared" si="0"/>
        <v>0.13793103448275862</v>
      </c>
      <c r="AC45" s="2" t="s">
        <v>1404</v>
      </c>
      <c r="AD45" t="s">
        <v>1396</v>
      </c>
      <c r="AE45" t="s">
        <v>288</v>
      </c>
    </row>
    <row r="46" spans="1:37" s="5" customFormat="1" x14ac:dyDescent="0.25">
      <c r="A46" s="5" t="s">
        <v>181</v>
      </c>
      <c r="B46" s="5" t="s">
        <v>56</v>
      </c>
      <c r="C46" s="5">
        <v>2019</v>
      </c>
      <c r="D46" s="5" t="s">
        <v>1678</v>
      </c>
      <c r="E46" s="5">
        <v>0</v>
      </c>
      <c r="G46" s="5" t="s">
        <v>1473</v>
      </c>
      <c r="I46" s="12"/>
      <c r="J46" s="12"/>
      <c r="M46" s="12"/>
      <c r="N46" s="12"/>
      <c r="O46" s="12" t="s">
        <v>1399</v>
      </c>
      <c r="Q46" s="6"/>
      <c r="R46" s="12"/>
      <c r="S46" s="12"/>
      <c r="U46" s="12">
        <v>10</v>
      </c>
      <c r="V46" s="12">
        <v>10</v>
      </c>
      <c r="W46" s="12" t="s">
        <v>1330</v>
      </c>
      <c r="X46" s="12" t="s">
        <v>1363</v>
      </c>
      <c r="Y46" s="12" t="s">
        <v>1397</v>
      </c>
      <c r="AA46" s="12"/>
      <c r="AB46" s="24" t="e">
        <f t="shared" si="0"/>
        <v>#DIV/0!</v>
      </c>
      <c r="AC46" s="7"/>
      <c r="AD46" s="5" t="s">
        <v>1398</v>
      </c>
    </row>
    <row r="47" spans="1:37" x14ac:dyDescent="0.25">
      <c r="A47" t="s">
        <v>182</v>
      </c>
      <c r="B47" t="s">
        <v>57</v>
      </c>
      <c r="C47">
        <v>2020</v>
      </c>
      <c r="D47" t="s">
        <v>1281</v>
      </c>
      <c r="E47">
        <v>0</v>
      </c>
      <c r="G47" t="s">
        <v>266</v>
      </c>
      <c r="H47">
        <v>1</v>
      </c>
      <c r="I47" s="11" t="s">
        <v>1304</v>
      </c>
      <c r="J47" s="11" t="s">
        <v>1304</v>
      </c>
      <c r="K47" t="s">
        <v>1563</v>
      </c>
      <c r="L47" t="s">
        <v>1592</v>
      </c>
      <c r="M47" s="11" t="s">
        <v>1308</v>
      </c>
      <c r="N47" s="11" t="s">
        <v>1308</v>
      </c>
      <c r="O47" s="11" t="s">
        <v>1402</v>
      </c>
      <c r="Q47" s="4" t="s">
        <v>288</v>
      </c>
      <c r="R47" s="11" t="s">
        <v>1501</v>
      </c>
      <c r="T47" t="s">
        <v>1316</v>
      </c>
      <c r="U47" s="11">
        <v>15</v>
      </c>
      <c r="V47" s="11">
        <v>5</v>
      </c>
      <c r="W47" s="11" t="s">
        <v>1400</v>
      </c>
      <c r="Y47" s="11" t="s">
        <v>1401</v>
      </c>
      <c r="Z47">
        <v>44</v>
      </c>
      <c r="AA47" s="11">
        <v>0</v>
      </c>
      <c r="AB47" s="22">
        <f t="shared" si="0"/>
        <v>0</v>
      </c>
      <c r="AC47" s="2" t="s">
        <v>268</v>
      </c>
    </row>
    <row r="48" spans="1:37" x14ac:dyDescent="0.25">
      <c r="A48" t="s">
        <v>183</v>
      </c>
      <c r="B48" t="s">
        <v>58</v>
      </c>
      <c r="C48">
        <v>2020</v>
      </c>
      <c r="D48" t="s">
        <v>1281</v>
      </c>
      <c r="E48">
        <v>0</v>
      </c>
      <c r="G48" t="s">
        <v>266</v>
      </c>
      <c r="H48">
        <v>0</v>
      </c>
      <c r="I48" s="11" t="s">
        <v>268</v>
      </c>
      <c r="J48" s="11" t="s">
        <v>268</v>
      </c>
      <c r="K48" t="s">
        <v>1646</v>
      </c>
      <c r="L48" t="s">
        <v>1653</v>
      </c>
      <c r="M48" s="11" t="s">
        <v>1308</v>
      </c>
      <c r="N48" s="11" t="s">
        <v>1308</v>
      </c>
      <c r="O48" s="11" t="s">
        <v>1403</v>
      </c>
      <c r="T48" t="s">
        <v>1307</v>
      </c>
      <c r="U48" s="11">
        <v>3</v>
      </c>
      <c r="V48" s="11">
        <v>3</v>
      </c>
      <c r="W48" s="11" t="s">
        <v>1330</v>
      </c>
      <c r="X48" s="11" t="s">
        <v>1406</v>
      </c>
      <c r="Y48" s="11" t="s">
        <v>1405</v>
      </c>
      <c r="Z48">
        <v>85</v>
      </c>
      <c r="AA48" s="11">
        <v>15</v>
      </c>
      <c r="AB48" s="22">
        <f t="shared" si="0"/>
        <v>0.15</v>
      </c>
      <c r="AC48" s="2" t="s">
        <v>1408</v>
      </c>
      <c r="AE48" t="s">
        <v>288</v>
      </c>
      <c r="AF48" t="s">
        <v>1291</v>
      </c>
    </row>
    <row r="49" spans="1:37" x14ac:dyDescent="0.25">
      <c r="A49" t="s">
        <v>184</v>
      </c>
      <c r="B49" t="s">
        <v>59</v>
      </c>
      <c r="C49">
        <v>2020</v>
      </c>
      <c r="D49" t="s">
        <v>1281</v>
      </c>
      <c r="E49">
        <v>0</v>
      </c>
      <c r="F49" t="s">
        <v>1409</v>
      </c>
      <c r="G49" t="s">
        <v>266</v>
      </c>
      <c r="H49">
        <v>0</v>
      </c>
      <c r="I49" s="11" t="s">
        <v>268</v>
      </c>
      <c r="J49" s="11" t="s">
        <v>268</v>
      </c>
      <c r="K49" t="s">
        <v>1461</v>
      </c>
      <c r="M49" s="11">
        <v>2</v>
      </c>
      <c r="N49" s="11" t="s">
        <v>277</v>
      </c>
      <c r="O49" s="11">
        <v>30</v>
      </c>
      <c r="Q49" s="4" t="s">
        <v>288</v>
      </c>
      <c r="R49" s="11" t="s">
        <v>1412</v>
      </c>
      <c r="T49" t="s">
        <v>1444</v>
      </c>
      <c r="U49" s="11">
        <v>3</v>
      </c>
      <c r="V49" s="11">
        <v>20</v>
      </c>
      <c r="W49" s="11" t="s">
        <v>1330</v>
      </c>
      <c r="X49" s="11">
        <v>7</v>
      </c>
      <c r="Z49">
        <v>12</v>
      </c>
      <c r="AA49" s="11">
        <v>1</v>
      </c>
      <c r="AB49" s="22">
        <f t="shared" si="0"/>
        <v>7.6923076923076927E-2</v>
      </c>
      <c r="AC49" s="2" t="s">
        <v>1411</v>
      </c>
      <c r="AD49" t="s">
        <v>1410</v>
      </c>
      <c r="AE49" t="s">
        <v>288</v>
      </c>
      <c r="AF49" t="s">
        <v>1291</v>
      </c>
    </row>
    <row r="50" spans="1:37" x14ac:dyDescent="0.25">
      <c r="A50" t="s">
        <v>185</v>
      </c>
      <c r="B50" t="s">
        <v>60</v>
      </c>
      <c r="C50">
        <v>2020</v>
      </c>
      <c r="D50" t="s">
        <v>1281</v>
      </c>
      <c r="E50">
        <v>0</v>
      </c>
      <c r="G50" t="s">
        <v>266</v>
      </c>
      <c r="H50">
        <v>0</v>
      </c>
      <c r="I50" s="11" t="s">
        <v>268</v>
      </c>
      <c r="J50" s="11" t="s">
        <v>268</v>
      </c>
      <c r="K50" t="s">
        <v>1646</v>
      </c>
      <c r="L50" t="s">
        <v>1653</v>
      </c>
      <c r="M50" s="11" t="s">
        <v>1308</v>
      </c>
      <c r="N50" s="11" t="s">
        <v>1308</v>
      </c>
      <c r="O50" s="11" t="s">
        <v>1403</v>
      </c>
      <c r="T50" t="s">
        <v>1307</v>
      </c>
      <c r="U50" s="11">
        <v>6</v>
      </c>
      <c r="V50" s="11">
        <v>6</v>
      </c>
      <c r="W50" s="11" t="s">
        <v>1330</v>
      </c>
      <c r="X50" s="11" t="s">
        <v>1415</v>
      </c>
      <c r="Y50" s="11" t="s">
        <v>1315</v>
      </c>
      <c r="Z50">
        <v>25</v>
      </c>
      <c r="AA50" s="11">
        <v>2</v>
      </c>
      <c r="AB50" s="22">
        <f t="shared" si="0"/>
        <v>7.407407407407407E-2</v>
      </c>
      <c r="AC50" s="2" t="s">
        <v>1304</v>
      </c>
      <c r="AD50" t="s">
        <v>1675</v>
      </c>
      <c r="AE50" t="s">
        <v>288</v>
      </c>
    </row>
    <row r="51" spans="1:37" x14ac:dyDescent="0.25">
      <c r="B51" t="s">
        <v>60</v>
      </c>
      <c r="C51">
        <v>2020</v>
      </c>
      <c r="D51" t="s">
        <v>1281</v>
      </c>
      <c r="E51">
        <v>0</v>
      </c>
      <c r="G51" t="s">
        <v>266</v>
      </c>
      <c r="H51">
        <v>0</v>
      </c>
      <c r="I51" s="11" t="s">
        <v>268</v>
      </c>
      <c r="J51" s="11" t="s">
        <v>268</v>
      </c>
      <c r="K51" t="s">
        <v>1646</v>
      </c>
      <c r="L51" t="s">
        <v>1653</v>
      </c>
      <c r="M51" s="11" t="s">
        <v>1308</v>
      </c>
      <c r="N51" s="11" t="s">
        <v>1308</v>
      </c>
      <c r="O51" s="11" t="s">
        <v>1403</v>
      </c>
      <c r="T51" t="s">
        <v>1307</v>
      </c>
      <c r="U51" s="11">
        <v>6</v>
      </c>
      <c r="V51" s="11">
        <v>6</v>
      </c>
      <c r="W51" s="11" t="s">
        <v>1330</v>
      </c>
      <c r="X51" s="11" t="s">
        <v>1415</v>
      </c>
      <c r="Y51" s="11" t="s">
        <v>1397</v>
      </c>
      <c r="Z51">
        <v>25</v>
      </c>
      <c r="AA51" s="11">
        <v>0</v>
      </c>
      <c r="AB51" s="22">
        <f t="shared" si="0"/>
        <v>0</v>
      </c>
      <c r="AC51" s="2" t="s">
        <v>268</v>
      </c>
    </row>
    <row r="52" spans="1:37" x14ac:dyDescent="0.25">
      <c r="B52" t="s">
        <v>60</v>
      </c>
      <c r="C52">
        <v>2020</v>
      </c>
      <c r="D52" t="s">
        <v>1281</v>
      </c>
      <c r="E52">
        <v>0</v>
      </c>
      <c r="G52" t="s">
        <v>266</v>
      </c>
      <c r="H52">
        <v>0</v>
      </c>
      <c r="I52" s="11" t="s">
        <v>268</v>
      </c>
      <c r="J52" s="11" t="s">
        <v>268</v>
      </c>
      <c r="K52" t="s">
        <v>1646</v>
      </c>
      <c r="L52" t="s">
        <v>1653</v>
      </c>
      <c r="M52" s="11" t="s">
        <v>1308</v>
      </c>
      <c r="N52" s="11" t="s">
        <v>1308</v>
      </c>
      <c r="O52" s="11" t="s">
        <v>1403</v>
      </c>
      <c r="T52" t="s">
        <v>1307</v>
      </c>
      <c r="U52" s="11">
        <v>6</v>
      </c>
      <c r="V52" s="11">
        <v>6</v>
      </c>
      <c r="W52" s="11" t="s">
        <v>1330</v>
      </c>
      <c r="X52" s="11" t="s">
        <v>1415</v>
      </c>
      <c r="Y52" s="11" t="s">
        <v>1414</v>
      </c>
      <c r="Z52">
        <v>78</v>
      </c>
      <c r="AA52" s="11">
        <v>3</v>
      </c>
      <c r="AB52" s="22">
        <f t="shared" si="0"/>
        <v>3.7037037037037035E-2</v>
      </c>
      <c r="AC52" s="2" t="s">
        <v>1304</v>
      </c>
      <c r="AD52" t="s">
        <v>1410</v>
      </c>
      <c r="AE52" t="s">
        <v>288</v>
      </c>
    </row>
    <row r="53" spans="1:37" x14ac:dyDescent="0.25">
      <c r="A53" t="s">
        <v>186</v>
      </c>
      <c r="B53" t="s">
        <v>61</v>
      </c>
      <c r="C53">
        <v>2020</v>
      </c>
      <c r="D53" t="s">
        <v>1281</v>
      </c>
      <c r="E53">
        <v>1</v>
      </c>
      <c r="G53" t="s">
        <v>266</v>
      </c>
      <c r="H53">
        <v>1</v>
      </c>
      <c r="I53" s="11">
        <v>0.01</v>
      </c>
      <c r="J53" s="11">
        <v>1</v>
      </c>
      <c r="M53" s="11" t="s">
        <v>1419</v>
      </c>
      <c r="N53" s="11" t="s">
        <v>1308</v>
      </c>
      <c r="O53" s="11" t="s">
        <v>281</v>
      </c>
      <c r="T53" t="s">
        <v>268</v>
      </c>
      <c r="U53" s="11">
        <v>4</v>
      </c>
      <c r="V53" s="11">
        <v>4</v>
      </c>
      <c r="W53" s="11" t="s">
        <v>1330</v>
      </c>
      <c r="X53" s="11" t="s">
        <v>1418</v>
      </c>
      <c r="Y53" s="11" t="s">
        <v>1417</v>
      </c>
      <c r="Z53">
        <v>17</v>
      </c>
      <c r="AA53" s="11">
        <v>3</v>
      </c>
      <c r="AB53" s="22">
        <f t="shared" si="0"/>
        <v>0.15</v>
      </c>
      <c r="AC53" s="2" t="s">
        <v>1304</v>
      </c>
      <c r="AD53" t="s">
        <v>1416</v>
      </c>
      <c r="AE53" t="s">
        <v>288</v>
      </c>
    </row>
    <row r="54" spans="1:37" x14ac:dyDescent="0.25">
      <c r="A54" t="s">
        <v>187</v>
      </c>
      <c r="B54" t="s">
        <v>62</v>
      </c>
      <c r="C54">
        <v>2019</v>
      </c>
      <c r="D54" t="s">
        <v>1281</v>
      </c>
      <c r="E54">
        <v>0</v>
      </c>
      <c r="G54" t="s">
        <v>266</v>
      </c>
      <c r="H54">
        <v>1</v>
      </c>
      <c r="I54" s="11" t="s">
        <v>1304</v>
      </c>
      <c r="J54" s="11" t="s">
        <v>1304</v>
      </c>
      <c r="K54" t="s">
        <v>1654</v>
      </c>
      <c r="L54" t="s">
        <v>1655</v>
      </c>
      <c r="M54" s="11" t="s">
        <v>1308</v>
      </c>
      <c r="N54" s="11" t="s">
        <v>1308</v>
      </c>
      <c r="O54" s="11" t="s">
        <v>1378</v>
      </c>
      <c r="Q54" s="4" t="s">
        <v>288</v>
      </c>
      <c r="R54" s="11" t="s">
        <v>1508</v>
      </c>
      <c r="T54" t="s">
        <v>1307</v>
      </c>
      <c r="U54" s="11">
        <v>1.5</v>
      </c>
      <c r="V54" s="11">
        <v>1.2</v>
      </c>
      <c r="W54" s="11" t="s">
        <v>1327</v>
      </c>
      <c r="X54" s="11">
        <v>0.5</v>
      </c>
      <c r="Z54">
        <v>46</v>
      </c>
      <c r="AA54" s="11">
        <v>3</v>
      </c>
      <c r="AB54" s="22">
        <f t="shared" si="0"/>
        <v>6.1224489795918366E-2</v>
      </c>
      <c r="AC54" s="2" t="s">
        <v>1304</v>
      </c>
      <c r="AD54" t="s">
        <v>1421</v>
      </c>
      <c r="AE54" t="s">
        <v>288</v>
      </c>
      <c r="AG54" t="s">
        <v>1420</v>
      </c>
    </row>
    <row r="55" spans="1:37" x14ac:dyDescent="0.25">
      <c r="A55" t="s">
        <v>188</v>
      </c>
      <c r="B55" t="s">
        <v>63</v>
      </c>
      <c r="C55">
        <v>2020</v>
      </c>
      <c r="D55" t="s">
        <v>1281</v>
      </c>
      <c r="E55">
        <v>0</v>
      </c>
      <c r="F55" t="s">
        <v>1365</v>
      </c>
      <c r="G55" t="s">
        <v>266</v>
      </c>
      <c r="H55">
        <v>0</v>
      </c>
      <c r="I55" s="11" t="s">
        <v>268</v>
      </c>
      <c r="J55" s="11" t="s">
        <v>268</v>
      </c>
      <c r="M55" s="11" t="s">
        <v>1308</v>
      </c>
      <c r="N55" s="11" t="s">
        <v>1308</v>
      </c>
      <c r="O55" s="11" t="s">
        <v>1378</v>
      </c>
      <c r="T55" t="s">
        <v>1422</v>
      </c>
      <c r="U55" s="11">
        <v>2</v>
      </c>
      <c r="V55" s="11">
        <v>5.75</v>
      </c>
      <c r="W55" s="11" t="s">
        <v>1327</v>
      </c>
      <c r="X55" s="11" t="s">
        <v>1266</v>
      </c>
      <c r="Z55">
        <v>65</v>
      </c>
      <c r="AA55" s="11">
        <v>21</v>
      </c>
      <c r="AB55" s="22">
        <f t="shared" si="0"/>
        <v>0.2441860465116279</v>
      </c>
      <c r="AC55" s="2" t="s">
        <v>1509</v>
      </c>
      <c r="AD55" t="s">
        <v>1423</v>
      </c>
      <c r="AE55" t="s">
        <v>288</v>
      </c>
    </row>
    <row r="56" spans="1:37" x14ac:dyDescent="0.25">
      <c r="A56" t="s">
        <v>189</v>
      </c>
      <c r="B56" t="s">
        <v>64</v>
      </c>
      <c r="C56">
        <v>2020</v>
      </c>
      <c r="D56" t="s">
        <v>1281</v>
      </c>
      <c r="E56">
        <v>0</v>
      </c>
      <c r="G56" t="s">
        <v>266</v>
      </c>
      <c r="H56">
        <v>1</v>
      </c>
      <c r="I56" s="11" t="s">
        <v>1304</v>
      </c>
      <c r="J56" s="11" t="s">
        <v>1304</v>
      </c>
      <c r="K56" t="s">
        <v>1656</v>
      </c>
      <c r="L56" t="s">
        <v>1428</v>
      </c>
      <c r="M56" s="11" t="s">
        <v>1304</v>
      </c>
      <c r="N56" s="11" t="s">
        <v>1304</v>
      </c>
      <c r="O56" s="11" t="s">
        <v>1304</v>
      </c>
      <c r="Q56" s="4" t="s">
        <v>288</v>
      </c>
      <c r="R56" s="11" t="s">
        <v>1510</v>
      </c>
      <c r="T56" t="s">
        <v>268</v>
      </c>
      <c r="U56" s="11">
        <v>6</v>
      </c>
      <c r="V56" s="11">
        <v>6</v>
      </c>
      <c r="W56" s="11" t="s">
        <v>1327</v>
      </c>
      <c r="X56" s="11">
        <v>12</v>
      </c>
      <c r="Z56">
        <v>43</v>
      </c>
      <c r="AA56" s="11">
        <v>0</v>
      </c>
      <c r="AB56" s="22">
        <f t="shared" si="0"/>
        <v>0</v>
      </c>
      <c r="AC56" s="2" t="s">
        <v>268</v>
      </c>
    </row>
    <row r="57" spans="1:37" s="5" customFormat="1" x14ac:dyDescent="0.25">
      <c r="A57" s="5" t="s">
        <v>190</v>
      </c>
      <c r="B57" s="5" t="s">
        <v>65</v>
      </c>
      <c r="C57" s="5">
        <v>2019</v>
      </c>
      <c r="D57" s="5" t="s">
        <v>1425</v>
      </c>
      <c r="I57" s="12"/>
      <c r="J57" s="12"/>
      <c r="M57" s="12"/>
      <c r="N57" s="12"/>
      <c r="O57" s="12"/>
      <c r="Q57" s="6"/>
      <c r="R57" s="12"/>
      <c r="S57" s="12"/>
      <c r="U57" s="12"/>
      <c r="V57" s="12"/>
      <c r="W57" s="12"/>
      <c r="X57" s="12"/>
      <c r="Y57" s="12"/>
      <c r="AA57" s="12"/>
      <c r="AB57" s="24" t="e">
        <f t="shared" si="0"/>
        <v>#DIV/0!</v>
      </c>
      <c r="AC57" s="7"/>
    </row>
    <row r="58" spans="1:37" x14ac:dyDescent="0.25">
      <c r="A58" t="s">
        <v>191</v>
      </c>
      <c r="B58" t="s">
        <v>66</v>
      </c>
      <c r="C58">
        <v>2019</v>
      </c>
      <c r="D58" t="s">
        <v>1281</v>
      </c>
      <c r="E58">
        <v>0</v>
      </c>
      <c r="G58" t="s">
        <v>266</v>
      </c>
      <c r="H58">
        <v>0</v>
      </c>
      <c r="M58" s="11" t="s">
        <v>1308</v>
      </c>
      <c r="N58" s="11" t="s">
        <v>1308</v>
      </c>
      <c r="O58" s="11" t="s">
        <v>1427</v>
      </c>
      <c r="T58" t="s">
        <v>1426</v>
      </c>
      <c r="U58" s="11">
        <v>8</v>
      </c>
      <c r="V58" s="11">
        <v>8</v>
      </c>
      <c r="W58" s="11" t="s">
        <v>1330</v>
      </c>
      <c r="X58" s="11" t="s">
        <v>1430</v>
      </c>
      <c r="Z58">
        <v>75</v>
      </c>
      <c r="AA58" s="11">
        <v>3</v>
      </c>
      <c r="AB58" s="22">
        <f t="shared" si="0"/>
        <v>3.8461538461538464E-2</v>
      </c>
      <c r="AC58" s="2" t="s">
        <v>1304</v>
      </c>
      <c r="AD58" t="s">
        <v>1429</v>
      </c>
      <c r="AE58" t="s">
        <v>1297</v>
      </c>
    </row>
    <row r="59" spans="1:37" x14ac:dyDescent="0.25">
      <c r="A59" t="s">
        <v>192</v>
      </c>
      <c r="B59" t="s">
        <v>67</v>
      </c>
      <c r="C59">
        <v>2020</v>
      </c>
      <c r="D59" t="s">
        <v>1281</v>
      </c>
      <c r="E59">
        <v>0</v>
      </c>
      <c r="G59" t="s">
        <v>266</v>
      </c>
      <c r="H59">
        <v>0</v>
      </c>
      <c r="I59" s="11" t="s">
        <v>268</v>
      </c>
      <c r="J59" s="11" t="s">
        <v>268</v>
      </c>
      <c r="K59" t="s">
        <v>1461</v>
      </c>
      <c r="M59" s="11">
        <v>2</v>
      </c>
      <c r="N59" s="11" t="s">
        <v>277</v>
      </c>
      <c r="O59" s="11" t="s">
        <v>283</v>
      </c>
      <c r="Q59" s="4" t="s">
        <v>288</v>
      </c>
      <c r="R59" s="11" t="s">
        <v>1497</v>
      </c>
      <c r="T59" t="s">
        <v>1307</v>
      </c>
      <c r="U59" s="11">
        <v>8</v>
      </c>
      <c r="V59" s="11">
        <v>7</v>
      </c>
      <c r="W59" s="11" t="s">
        <v>1330</v>
      </c>
      <c r="X59" s="11" t="s">
        <v>1431</v>
      </c>
      <c r="Z59">
        <v>102</v>
      </c>
      <c r="AA59" s="11">
        <v>0</v>
      </c>
      <c r="AB59" s="22">
        <f t="shared" si="0"/>
        <v>0</v>
      </c>
      <c r="AC59" s="2" t="s">
        <v>268</v>
      </c>
      <c r="AE59" t="s">
        <v>1305</v>
      </c>
    </row>
    <row r="60" spans="1:37" s="5" customFormat="1" x14ac:dyDescent="0.25">
      <c r="A60" s="5" t="s">
        <v>193</v>
      </c>
      <c r="B60" s="5" t="s">
        <v>68</v>
      </c>
      <c r="C60" s="5">
        <v>2019</v>
      </c>
      <c r="D60" s="5" t="s">
        <v>1438</v>
      </c>
      <c r="E60" s="5">
        <v>0</v>
      </c>
      <c r="G60" s="5" t="s">
        <v>266</v>
      </c>
      <c r="H60" s="5">
        <v>0</v>
      </c>
      <c r="I60" s="12" t="s">
        <v>268</v>
      </c>
      <c r="J60" s="12" t="s">
        <v>268</v>
      </c>
      <c r="K60" s="5" t="s">
        <v>1452</v>
      </c>
      <c r="M60" s="12">
        <v>2</v>
      </c>
      <c r="N60" s="12" t="s">
        <v>277</v>
      </c>
      <c r="O60" s="12" t="s">
        <v>281</v>
      </c>
      <c r="Q60" s="6" t="s">
        <v>288</v>
      </c>
      <c r="R60" s="12" t="s">
        <v>1497</v>
      </c>
      <c r="S60" s="12"/>
      <c r="T60" s="5" t="s">
        <v>1432</v>
      </c>
      <c r="U60" s="12">
        <v>8</v>
      </c>
      <c r="V60" s="12">
        <v>7</v>
      </c>
      <c r="W60" s="12" t="s">
        <v>1433</v>
      </c>
      <c r="X60" s="12" t="s">
        <v>1437</v>
      </c>
      <c r="Y60" s="12"/>
      <c r="Z60" s="5">
        <v>120</v>
      </c>
      <c r="AA60" s="12"/>
      <c r="AB60" s="24">
        <f t="shared" si="0"/>
        <v>0</v>
      </c>
      <c r="AC60" s="7" t="s">
        <v>1436</v>
      </c>
      <c r="AD60" s="5" t="s">
        <v>1511</v>
      </c>
      <c r="AE60" s="5" t="s">
        <v>288</v>
      </c>
      <c r="AH60" s="5" t="s">
        <v>1434</v>
      </c>
      <c r="AK60" s="5" t="s">
        <v>1435</v>
      </c>
    </row>
    <row r="61" spans="1:37" x14ac:dyDescent="0.25">
      <c r="A61" t="s">
        <v>194</v>
      </c>
      <c r="B61" t="s">
        <v>69</v>
      </c>
      <c r="C61">
        <v>2019</v>
      </c>
      <c r="D61" t="s">
        <v>1281</v>
      </c>
      <c r="E61">
        <v>0</v>
      </c>
      <c r="G61" t="s">
        <v>266</v>
      </c>
      <c r="H61">
        <v>0</v>
      </c>
      <c r="I61" s="11" t="s">
        <v>268</v>
      </c>
      <c r="J61" s="11" t="s">
        <v>268</v>
      </c>
      <c r="K61" t="s">
        <v>1461</v>
      </c>
      <c r="M61" s="11">
        <v>2</v>
      </c>
      <c r="N61" s="11" t="s">
        <v>277</v>
      </c>
      <c r="O61" s="11" t="s">
        <v>283</v>
      </c>
      <c r="Q61" s="4" t="s">
        <v>288</v>
      </c>
      <c r="R61" s="11" t="s">
        <v>1497</v>
      </c>
      <c r="T61" t="s">
        <v>1307</v>
      </c>
      <c r="U61" s="11">
        <v>8</v>
      </c>
      <c r="V61" s="11">
        <v>8</v>
      </c>
      <c r="W61" s="11" t="s">
        <v>1433</v>
      </c>
      <c r="X61" s="11" t="s">
        <v>1431</v>
      </c>
      <c r="Z61">
        <v>60</v>
      </c>
      <c r="AA61" s="11">
        <v>1</v>
      </c>
      <c r="AB61" s="22">
        <f t="shared" si="0"/>
        <v>1.6393442622950821E-2</v>
      </c>
      <c r="AC61" s="2" t="s">
        <v>1512</v>
      </c>
      <c r="AD61" t="s">
        <v>1439</v>
      </c>
      <c r="AE61" t="s">
        <v>288</v>
      </c>
    </row>
    <row r="62" spans="1:37" x14ac:dyDescent="0.25">
      <c r="A62" t="s">
        <v>195</v>
      </c>
      <c r="B62" t="s">
        <v>70</v>
      </c>
      <c r="C62">
        <v>2020</v>
      </c>
      <c r="D62" t="s">
        <v>1281</v>
      </c>
      <c r="E62">
        <v>0</v>
      </c>
      <c r="G62" t="s">
        <v>266</v>
      </c>
      <c r="H62">
        <v>0</v>
      </c>
      <c r="I62" s="11" t="s">
        <v>268</v>
      </c>
      <c r="J62" s="11" t="s">
        <v>268</v>
      </c>
      <c r="K62" t="s">
        <v>1461</v>
      </c>
      <c r="M62" s="11">
        <v>2</v>
      </c>
      <c r="N62" s="11" t="s">
        <v>277</v>
      </c>
      <c r="O62" s="11" t="s">
        <v>283</v>
      </c>
      <c r="Q62" s="4" t="s">
        <v>288</v>
      </c>
      <c r="R62" s="11" t="s">
        <v>1497</v>
      </c>
      <c r="T62" t="s">
        <v>1307</v>
      </c>
      <c r="U62" s="11">
        <v>8</v>
      </c>
      <c r="V62" s="11">
        <v>8</v>
      </c>
      <c r="W62" s="11" t="s">
        <v>1433</v>
      </c>
      <c r="X62" s="11" t="s">
        <v>1431</v>
      </c>
      <c r="Z62">
        <v>102</v>
      </c>
      <c r="AA62" s="11">
        <v>0</v>
      </c>
      <c r="AB62" s="22">
        <f t="shared" si="0"/>
        <v>0</v>
      </c>
      <c r="AC62" s="2" t="s">
        <v>268</v>
      </c>
      <c r="AE62" t="s">
        <v>1305</v>
      </c>
    </row>
    <row r="63" spans="1:37" x14ac:dyDescent="0.25">
      <c r="A63" t="s">
        <v>196</v>
      </c>
      <c r="B63" t="s">
        <v>71</v>
      </c>
      <c r="C63">
        <v>2020</v>
      </c>
      <c r="D63" t="s">
        <v>1281</v>
      </c>
      <c r="E63">
        <v>0</v>
      </c>
      <c r="G63" t="s">
        <v>266</v>
      </c>
      <c r="H63">
        <v>1</v>
      </c>
      <c r="I63" s="11">
        <v>0.05</v>
      </c>
      <c r="J63" s="11" t="s">
        <v>268</v>
      </c>
      <c r="K63" t="s">
        <v>1461</v>
      </c>
      <c r="M63" s="11" t="s">
        <v>1308</v>
      </c>
      <c r="N63" s="11" t="s">
        <v>1308</v>
      </c>
      <c r="O63" s="11" t="s">
        <v>1441</v>
      </c>
      <c r="Q63" s="4" t="s">
        <v>288</v>
      </c>
      <c r="R63" s="11" t="s">
        <v>1501</v>
      </c>
      <c r="T63" t="s">
        <v>1426</v>
      </c>
      <c r="U63" s="11">
        <v>6</v>
      </c>
      <c r="V63" s="11">
        <v>5.9</v>
      </c>
      <c r="W63" s="11" t="s">
        <v>1330</v>
      </c>
      <c r="X63" s="11">
        <v>15</v>
      </c>
      <c r="Z63">
        <v>51</v>
      </c>
      <c r="AA63" s="11">
        <v>2</v>
      </c>
      <c r="AB63" s="22">
        <f t="shared" si="0"/>
        <v>3.7735849056603772E-2</v>
      </c>
      <c r="AC63" s="2" t="s">
        <v>1304</v>
      </c>
      <c r="AD63" t="s">
        <v>1440</v>
      </c>
      <c r="AE63" t="s">
        <v>1297</v>
      </c>
    </row>
    <row r="64" spans="1:37" x14ac:dyDescent="0.25">
      <c r="A64" t="s">
        <v>197</v>
      </c>
      <c r="B64" t="s">
        <v>72</v>
      </c>
      <c r="C64">
        <v>2019</v>
      </c>
      <c r="D64" t="s">
        <v>1281</v>
      </c>
      <c r="E64">
        <v>1</v>
      </c>
      <c r="G64" t="s">
        <v>266</v>
      </c>
      <c r="H64">
        <v>0</v>
      </c>
      <c r="I64" s="11" t="s">
        <v>268</v>
      </c>
      <c r="J64" s="11" t="s">
        <v>268</v>
      </c>
      <c r="K64" t="s">
        <v>1641</v>
      </c>
      <c r="L64" t="s">
        <v>1445</v>
      </c>
      <c r="M64" s="11">
        <v>1</v>
      </c>
      <c r="N64" s="11" t="s">
        <v>1300</v>
      </c>
      <c r="O64" s="11" t="s">
        <v>1378</v>
      </c>
      <c r="Q64" s="4" t="s">
        <v>288</v>
      </c>
      <c r="R64" t="s">
        <v>268</v>
      </c>
      <c r="T64" t="s">
        <v>1444</v>
      </c>
      <c r="U64" s="11">
        <v>4</v>
      </c>
      <c r="V64" s="11" t="s">
        <v>1308</v>
      </c>
      <c r="W64" s="11" t="s">
        <v>1330</v>
      </c>
      <c r="X64" s="11" t="s">
        <v>1443</v>
      </c>
      <c r="Y64" s="11" t="s">
        <v>1442</v>
      </c>
      <c r="Z64">
        <v>37</v>
      </c>
      <c r="AA64" s="11">
        <v>6</v>
      </c>
      <c r="AB64" s="22">
        <f t="shared" si="0"/>
        <v>0.13953488372093023</v>
      </c>
      <c r="AC64" t="s">
        <v>1304</v>
      </c>
      <c r="AD64" t="s">
        <v>1683</v>
      </c>
      <c r="AE64" t="s">
        <v>1297</v>
      </c>
    </row>
    <row r="65" spans="1:35" s="5" customFormat="1" x14ac:dyDescent="0.25">
      <c r="A65" s="5" t="s">
        <v>198</v>
      </c>
      <c r="B65" s="5" t="s">
        <v>73</v>
      </c>
      <c r="C65" s="5">
        <v>2019</v>
      </c>
      <c r="D65" s="5" t="s">
        <v>1446</v>
      </c>
      <c r="I65" s="12"/>
      <c r="J65" s="12"/>
      <c r="M65" s="12"/>
      <c r="N65" s="12"/>
      <c r="O65" s="12"/>
      <c r="Q65" s="6"/>
      <c r="R65" s="12"/>
      <c r="S65" s="12"/>
      <c r="U65" s="12"/>
      <c r="V65" s="12"/>
      <c r="W65" s="12"/>
      <c r="X65" s="12"/>
      <c r="Y65" s="12"/>
      <c r="AA65" s="12"/>
      <c r="AB65" s="24" t="e">
        <f t="shared" si="0"/>
        <v>#DIV/0!</v>
      </c>
      <c r="AC65" s="7"/>
    </row>
    <row r="66" spans="1:35" x14ac:dyDescent="0.25">
      <c r="A66" t="s">
        <v>199</v>
      </c>
      <c r="B66" t="s">
        <v>74</v>
      </c>
      <c r="C66">
        <v>2019</v>
      </c>
      <c r="D66" t="s">
        <v>1281</v>
      </c>
      <c r="E66">
        <v>1</v>
      </c>
      <c r="G66" t="s">
        <v>266</v>
      </c>
      <c r="H66">
        <v>0</v>
      </c>
      <c r="I66" s="11" t="s">
        <v>268</v>
      </c>
      <c r="J66" s="11" t="s">
        <v>268</v>
      </c>
      <c r="K66" t="s">
        <v>1461</v>
      </c>
      <c r="M66" s="11" t="s">
        <v>1308</v>
      </c>
      <c r="N66" s="11" t="s">
        <v>1308</v>
      </c>
      <c r="O66" s="11" t="s">
        <v>1449</v>
      </c>
      <c r="Q66" s="4" t="s">
        <v>288</v>
      </c>
      <c r="R66" s="11" t="s">
        <v>1498</v>
      </c>
      <c r="T66" t="s">
        <v>1450</v>
      </c>
      <c r="U66" s="11">
        <v>2.5</v>
      </c>
      <c r="V66" s="11">
        <v>0.5</v>
      </c>
      <c r="W66" s="11" t="s">
        <v>1327</v>
      </c>
      <c r="X66" s="11" t="s">
        <v>1447</v>
      </c>
      <c r="Z66">
        <v>36</v>
      </c>
      <c r="AA66" s="11">
        <v>13</v>
      </c>
      <c r="AB66" s="22">
        <f t="shared" si="0"/>
        <v>0.26530612244897961</v>
      </c>
      <c r="AC66" s="2" t="s">
        <v>1513</v>
      </c>
      <c r="AD66" t="s">
        <v>1448</v>
      </c>
      <c r="AE66" t="s">
        <v>288</v>
      </c>
      <c r="AI66" t="s">
        <v>1460</v>
      </c>
    </row>
    <row r="67" spans="1:35" x14ac:dyDescent="0.25">
      <c r="A67" t="s">
        <v>200</v>
      </c>
      <c r="B67" t="s">
        <v>75</v>
      </c>
      <c r="C67">
        <v>2019</v>
      </c>
      <c r="D67" t="s">
        <v>1281</v>
      </c>
      <c r="E67">
        <v>0</v>
      </c>
      <c r="F67" t="s">
        <v>1467</v>
      </c>
      <c r="G67" t="s">
        <v>266</v>
      </c>
      <c r="H67">
        <v>0</v>
      </c>
      <c r="I67" s="11" t="s">
        <v>268</v>
      </c>
      <c r="J67" s="11" t="s">
        <v>268</v>
      </c>
      <c r="K67" t="s">
        <v>1640</v>
      </c>
      <c r="L67" t="s">
        <v>1463</v>
      </c>
      <c r="M67" s="11" t="s">
        <v>1308</v>
      </c>
      <c r="N67" s="11" t="s">
        <v>1308</v>
      </c>
      <c r="O67" s="11" t="s">
        <v>1451</v>
      </c>
      <c r="Q67" s="4" t="s">
        <v>288</v>
      </c>
      <c r="R67" s="11" t="s">
        <v>1498</v>
      </c>
      <c r="T67" t="s">
        <v>1450</v>
      </c>
      <c r="U67" s="11">
        <v>4</v>
      </c>
      <c r="V67" s="11">
        <v>3</v>
      </c>
      <c r="W67" s="11" t="s">
        <v>1327</v>
      </c>
      <c r="X67" s="11" t="s">
        <v>1455</v>
      </c>
      <c r="Z67">
        <v>40</v>
      </c>
      <c r="AA67" s="11">
        <v>4</v>
      </c>
      <c r="AB67" s="22">
        <f t="shared" si="0"/>
        <v>9.0909090909090912E-2</v>
      </c>
      <c r="AC67" s="2" t="s">
        <v>1407</v>
      </c>
      <c r="AD67" t="s">
        <v>1453</v>
      </c>
      <c r="AE67" t="s">
        <v>288</v>
      </c>
    </row>
    <row r="68" spans="1:35" x14ac:dyDescent="0.25">
      <c r="A68" t="s">
        <v>201</v>
      </c>
      <c r="B68" t="s">
        <v>76</v>
      </c>
      <c r="C68">
        <v>2019</v>
      </c>
      <c r="D68" t="s">
        <v>1281</v>
      </c>
      <c r="E68">
        <v>0</v>
      </c>
      <c r="F68" t="s">
        <v>1467</v>
      </c>
      <c r="G68" t="s">
        <v>266</v>
      </c>
      <c r="H68">
        <v>0</v>
      </c>
      <c r="I68" s="11" t="s">
        <v>268</v>
      </c>
      <c r="J68" s="11" t="s">
        <v>268</v>
      </c>
      <c r="K68" t="s">
        <v>1640</v>
      </c>
      <c r="L68" t="s">
        <v>1462</v>
      </c>
      <c r="M68" s="11" t="s">
        <v>1308</v>
      </c>
      <c r="N68" s="11" t="s">
        <v>1308</v>
      </c>
      <c r="O68" s="11" t="s">
        <v>1451</v>
      </c>
      <c r="Q68" s="4" t="s">
        <v>288</v>
      </c>
      <c r="R68" s="11" t="s">
        <v>1498</v>
      </c>
      <c r="S68" s="11" t="s">
        <v>1458</v>
      </c>
      <c r="T68" t="s">
        <v>1450</v>
      </c>
      <c r="U68" s="11">
        <v>4</v>
      </c>
      <c r="V68" s="11">
        <v>3</v>
      </c>
      <c r="W68" s="11" t="s">
        <v>1327</v>
      </c>
      <c r="X68" s="11" t="s">
        <v>1455</v>
      </c>
      <c r="Y68" s="11" t="s">
        <v>1315</v>
      </c>
      <c r="Z68">
        <v>30</v>
      </c>
      <c r="AA68" s="11">
        <v>1</v>
      </c>
      <c r="AB68" s="22">
        <f t="shared" si="0"/>
        <v>3.2258064516129031E-2</v>
      </c>
      <c r="AC68" s="2" t="s">
        <v>1514</v>
      </c>
      <c r="AD68" t="s">
        <v>1456</v>
      </c>
      <c r="AE68" t="s">
        <v>288</v>
      </c>
    </row>
    <row r="69" spans="1:35" x14ac:dyDescent="0.25">
      <c r="A69" t="s">
        <v>201</v>
      </c>
      <c r="B69" t="s">
        <v>76</v>
      </c>
      <c r="C69">
        <v>2019</v>
      </c>
      <c r="D69" t="s">
        <v>1281</v>
      </c>
      <c r="E69">
        <v>0</v>
      </c>
      <c r="F69" t="s">
        <v>1467</v>
      </c>
      <c r="G69" t="s">
        <v>266</v>
      </c>
      <c r="H69">
        <v>0</v>
      </c>
      <c r="I69" s="11" t="s">
        <v>268</v>
      </c>
      <c r="J69" s="11" t="s">
        <v>268</v>
      </c>
      <c r="K69" t="s">
        <v>1640</v>
      </c>
      <c r="L69" t="s">
        <v>1462</v>
      </c>
      <c r="M69" s="11" t="s">
        <v>1308</v>
      </c>
      <c r="N69" s="11" t="s">
        <v>1308</v>
      </c>
      <c r="O69" s="11" t="s">
        <v>1451</v>
      </c>
      <c r="Q69" s="4" t="s">
        <v>288</v>
      </c>
      <c r="R69" s="11" t="s">
        <v>1498</v>
      </c>
      <c r="S69" s="11" t="s">
        <v>1459</v>
      </c>
      <c r="T69" t="s">
        <v>1450</v>
      </c>
      <c r="U69" s="11">
        <v>4</v>
      </c>
      <c r="V69" s="11">
        <v>3</v>
      </c>
      <c r="W69" s="11" t="s">
        <v>1327</v>
      </c>
      <c r="X69" s="11" t="s">
        <v>1455</v>
      </c>
      <c r="Y69" s="11" t="s">
        <v>1397</v>
      </c>
      <c r="Z69">
        <v>79</v>
      </c>
      <c r="AA69" s="11">
        <v>17</v>
      </c>
      <c r="AB69" s="22">
        <f t="shared" ref="AB69" si="2">AA69/(Z69+AA69)</f>
        <v>0.17708333333333334</v>
      </c>
      <c r="AC69" s="2" t="s">
        <v>1514</v>
      </c>
      <c r="AD69" t="s">
        <v>1456</v>
      </c>
      <c r="AE69" t="s">
        <v>288</v>
      </c>
    </row>
    <row r="70" spans="1:35" x14ac:dyDescent="0.25">
      <c r="A70" t="s">
        <v>202</v>
      </c>
      <c r="B70" t="s">
        <v>77</v>
      </c>
      <c r="C70">
        <v>2020</v>
      </c>
      <c r="D70" t="s">
        <v>1281</v>
      </c>
      <c r="E70">
        <v>0</v>
      </c>
      <c r="F70" t="s">
        <v>1341</v>
      </c>
      <c r="G70" t="s">
        <v>266</v>
      </c>
      <c r="H70">
        <v>0</v>
      </c>
      <c r="I70" s="11" t="s">
        <v>268</v>
      </c>
      <c r="J70" s="11" t="s">
        <v>268</v>
      </c>
      <c r="K70" t="s">
        <v>1640</v>
      </c>
      <c r="L70" t="s">
        <v>1462</v>
      </c>
      <c r="M70" s="11" t="s">
        <v>1308</v>
      </c>
      <c r="N70" s="11" t="s">
        <v>1308</v>
      </c>
      <c r="O70" s="11" t="s">
        <v>1451</v>
      </c>
      <c r="Q70" s="4" t="s">
        <v>288</v>
      </c>
      <c r="R70" s="11" t="s">
        <v>1498</v>
      </c>
      <c r="S70" s="11" t="s">
        <v>1304</v>
      </c>
      <c r="T70" t="s">
        <v>1450</v>
      </c>
      <c r="U70" s="11">
        <v>4</v>
      </c>
      <c r="V70" s="11">
        <v>3</v>
      </c>
      <c r="W70" s="11" t="s">
        <v>1327</v>
      </c>
      <c r="X70" s="11" t="s">
        <v>1455</v>
      </c>
      <c r="Z70">
        <v>136</v>
      </c>
      <c r="AA70" s="11" t="s">
        <v>1304</v>
      </c>
      <c r="AB70" s="22" t="s">
        <v>1304</v>
      </c>
      <c r="AC70" s="2" t="s">
        <v>1514</v>
      </c>
      <c r="AD70" t="s">
        <v>1464</v>
      </c>
      <c r="AE70" t="s">
        <v>288</v>
      </c>
    </row>
    <row r="71" spans="1:35" x14ac:dyDescent="0.25">
      <c r="A71" t="s">
        <v>203</v>
      </c>
      <c r="B71" t="s">
        <v>78</v>
      </c>
      <c r="C71">
        <v>2019</v>
      </c>
      <c r="D71" t="s">
        <v>1281</v>
      </c>
      <c r="E71">
        <v>0</v>
      </c>
      <c r="F71" t="s">
        <v>1466</v>
      </c>
      <c r="G71" t="s">
        <v>266</v>
      </c>
      <c r="H71">
        <v>1</v>
      </c>
      <c r="I71" s="11" t="s">
        <v>1304</v>
      </c>
      <c r="J71" s="11">
        <v>1</v>
      </c>
      <c r="K71" t="s">
        <v>1686</v>
      </c>
      <c r="L71" t="s">
        <v>1465</v>
      </c>
      <c r="M71" s="11" t="s">
        <v>1308</v>
      </c>
      <c r="N71" s="11" t="s">
        <v>1308</v>
      </c>
      <c r="O71" s="11" t="s">
        <v>1378</v>
      </c>
      <c r="Q71" s="4" t="s">
        <v>288</v>
      </c>
      <c r="R71" s="11" t="s">
        <v>1501</v>
      </c>
      <c r="S71" s="11" t="s">
        <v>1304</v>
      </c>
      <c r="T71" t="s">
        <v>1347</v>
      </c>
      <c r="U71" s="11">
        <v>10</v>
      </c>
      <c r="V71" s="11">
        <v>7</v>
      </c>
      <c r="W71" s="11" t="s">
        <v>1330</v>
      </c>
      <c r="X71" s="11" t="s">
        <v>1576</v>
      </c>
      <c r="Y71" s="11" t="s">
        <v>1684</v>
      </c>
      <c r="Z71">
        <v>44</v>
      </c>
      <c r="AA71" s="11">
        <v>1</v>
      </c>
      <c r="AB71" s="22">
        <f t="shared" si="0"/>
        <v>2.2222222222222223E-2</v>
      </c>
      <c r="AC71" s="2" t="s">
        <v>1515</v>
      </c>
      <c r="AD71" t="s">
        <v>1469</v>
      </c>
      <c r="AE71" t="s">
        <v>288</v>
      </c>
    </row>
    <row r="72" spans="1:35" x14ac:dyDescent="0.25">
      <c r="A72" t="s">
        <v>203</v>
      </c>
      <c r="B72" t="s">
        <v>78</v>
      </c>
      <c r="C72">
        <v>2019</v>
      </c>
      <c r="D72" t="s">
        <v>1281</v>
      </c>
      <c r="E72">
        <v>0</v>
      </c>
      <c r="F72" t="s">
        <v>1466</v>
      </c>
      <c r="G72" t="s">
        <v>266</v>
      </c>
      <c r="H72">
        <v>1</v>
      </c>
      <c r="I72" s="11" t="s">
        <v>1304</v>
      </c>
      <c r="J72" s="11">
        <v>1</v>
      </c>
      <c r="K72" t="s">
        <v>1686</v>
      </c>
      <c r="L72" t="s">
        <v>1465</v>
      </c>
      <c r="M72" s="11" t="s">
        <v>1308</v>
      </c>
      <c r="N72" s="11" t="s">
        <v>1308</v>
      </c>
      <c r="O72" s="11" t="s">
        <v>1378</v>
      </c>
      <c r="Q72" s="4" t="s">
        <v>288</v>
      </c>
      <c r="R72" s="11" t="s">
        <v>1501</v>
      </c>
      <c r="S72" s="11" t="s">
        <v>1304</v>
      </c>
      <c r="T72" t="s">
        <v>1347</v>
      </c>
      <c r="U72" s="11">
        <v>8</v>
      </c>
      <c r="V72" s="11">
        <v>5</v>
      </c>
      <c r="W72" s="11" t="s">
        <v>1687</v>
      </c>
      <c r="X72" s="11" t="s">
        <v>1576</v>
      </c>
      <c r="Y72" s="11" t="s">
        <v>1685</v>
      </c>
      <c r="Z72">
        <v>30</v>
      </c>
      <c r="AA72" s="11">
        <v>11</v>
      </c>
      <c r="AB72" s="22">
        <f t="shared" ref="AB72" si="3">AA72/(Z72+AA72)</f>
        <v>0.26829268292682928</v>
      </c>
      <c r="AC72" s="2" t="s">
        <v>1515</v>
      </c>
      <c r="AD72" t="s">
        <v>1468</v>
      </c>
      <c r="AE72" t="s">
        <v>288</v>
      </c>
      <c r="AH72" t="s">
        <v>1434</v>
      </c>
    </row>
    <row r="73" spans="1:35" x14ac:dyDescent="0.25">
      <c r="A73" t="s">
        <v>204</v>
      </c>
      <c r="B73" t="s">
        <v>79</v>
      </c>
      <c r="C73">
        <v>2019</v>
      </c>
      <c r="D73" t="s">
        <v>1281</v>
      </c>
      <c r="E73">
        <v>1</v>
      </c>
      <c r="G73" t="s">
        <v>266</v>
      </c>
      <c r="H73">
        <v>0</v>
      </c>
      <c r="I73" s="11" t="s">
        <v>268</v>
      </c>
      <c r="J73" s="11" t="s">
        <v>268</v>
      </c>
      <c r="K73" t="s">
        <v>1461</v>
      </c>
      <c r="M73" s="11">
        <v>4</v>
      </c>
      <c r="N73" s="11" t="s">
        <v>277</v>
      </c>
      <c r="O73" s="11" t="s">
        <v>1298</v>
      </c>
      <c r="Q73" s="4" t="s">
        <v>288</v>
      </c>
      <c r="R73" s="11" t="s">
        <v>1412</v>
      </c>
      <c r="S73" s="11" t="s">
        <v>1304</v>
      </c>
      <c r="T73" t="s">
        <v>1472</v>
      </c>
      <c r="U73" s="11">
        <v>8</v>
      </c>
      <c r="V73" s="11">
        <v>7.5</v>
      </c>
      <c r="W73" s="11" t="s">
        <v>1330</v>
      </c>
      <c r="X73" s="11" t="s">
        <v>1471</v>
      </c>
      <c r="Z73">
        <v>62</v>
      </c>
      <c r="AA73" s="11">
        <v>24</v>
      </c>
      <c r="AB73" s="22">
        <f t="shared" ref="AB73:AB133" si="4">AA73/(Z73+AA73)</f>
        <v>0.27906976744186046</v>
      </c>
      <c r="AC73" s="2" t="s">
        <v>1304</v>
      </c>
      <c r="AD73" t="s">
        <v>1669</v>
      </c>
      <c r="AE73" t="s">
        <v>1297</v>
      </c>
    </row>
    <row r="74" spans="1:35" s="5" customFormat="1" x14ac:dyDescent="0.25">
      <c r="A74" s="5" t="s">
        <v>205</v>
      </c>
      <c r="B74" s="5" t="s">
        <v>80</v>
      </c>
      <c r="C74" s="5">
        <v>2019</v>
      </c>
      <c r="D74" s="5" t="s">
        <v>1679</v>
      </c>
      <c r="E74" s="5">
        <v>0</v>
      </c>
      <c r="F74" s="5" t="s">
        <v>1365</v>
      </c>
      <c r="G74" s="5" t="s">
        <v>1473</v>
      </c>
      <c r="I74" s="12"/>
      <c r="J74" s="12">
        <v>50</v>
      </c>
      <c r="L74" s="5" t="s">
        <v>1639</v>
      </c>
      <c r="M74" s="12"/>
      <c r="N74" s="12"/>
      <c r="O74" s="12"/>
      <c r="Q74" s="6"/>
      <c r="R74" s="12"/>
      <c r="S74" s="12"/>
      <c r="U74" s="12"/>
      <c r="V74" s="12"/>
      <c r="W74" s="12"/>
      <c r="X74" s="12"/>
      <c r="Y74" s="12"/>
      <c r="AA74" s="12"/>
      <c r="AB74" s="24" t="e">
        <f t="shared" si="4"/>
        <v>#DIV/0!</v>
      </c>
      <c r="AC74" s="7"/>
    </row>
    <row r="75" spans="1:35" s="5" customFormat="1" x14ac:dyDescent="0.25">
      <c r="A75" s="5" t="s">
        <v>206</v>
      </c>
      <c r="B75" s="5" t="s">
        <v>81</v>
      </c>
      <c r="C75" s="5">
        <v>2019</v>
      </c>
      <c r="D75" s="5" t="s">
        <v>1413</v>
      </c>
      <c r="E75" s="5">
        <v>1</v>
      </c>
      <c r="G75" s="5" t="s">
        <v>1271</v>
      </c>
      <c r="H75" s="5">
        <v>1</v>
      </c>
      <c r="I75" s="12">
        <v>1.5900000000000001E-2</v>
      </c>
      <c r="J75" s="12">
        <v>1</v>
      </c>
      <c r="L75" s="5" t="s">
        <v>1477</v>
      </c>
      <c r="M75" s="12"/>
      <c r="N75" s="12"/>
      <c r="O75" s="12"/>
      <c r="Q75" s="6"/>
      <c r="R75" s="12" t="s">
        <v>1508</v>
      </c>
      <c r="S75" s="12"/>
      <c r="T75" s="5" t="s">
        <v>1474</v>
      </c>
      <c r="U75" s="12"/>
      <c r="V75" s="12"/>
      <c r="W75" s="12"/>
      <c r="X75" s="12"/>
      <c r="Y75" s="12"/>
      <c r="Z75" s="5">
        <v>186</v>
      </c>
      <c r="AA75" s="12">
        <v>53</v>
      </c>
      <c r="AB75" s="24">
        <f t="shared" si="4"/>
        <v>0.22175732217573221</v>
      </c>
      <c r="AC75" s="7" t="s">
        <v>1516</v>
      </c>
      <c r="AD75" s="5" t="s">
        <v>1475</v>
      </c>
    </row>
    <row r="76" spans="1:35" x14ac:dyDescent="0.25">
      <c r="A76" t="s">
        <v>207</v>
      </c>
      <c r="B76" t="s">
        <v>82</v>
      </c>
      <c r="C76">
        <v>2019</v>
      </c>
      <c r="D76" t="s">
        <v>1682</v>
      </c>
      <c r="E76">
        <v>0</v>
      </c>
      <c r="G76" t="s">
        <v>266</v>
      </c>
      <c r="H76">
        <v>1</v>
      </c>
      <c r="I76" s="11">
        <v>0.05</v>
      </c>
      <c r="J76" s="11" t="s">
        <v>268</v>
      </c>
      <c r="K76" t="s">
        <v>1461</v>
      </c>
      <c r="L76" t="s">
        <v>1304</v>
      </c>
      <c r="M76" s="11">
        <v>1</v>
      </c>
      <c r="N76" s="11" t="s">
        <v>277</v>
      </c>
      <c r="O76" s="11" t="s">
        <v>1476</v>
      </c>
      <c r="Q76" s="4" t="s">
        <v>288</v>
      </c>
      <c r="R76" s="11" t="s">
        <v>1517</v>
      </c>
      <c r="S76" s="11" t="s">
        <v>1304</v>
      </c>
      <c r="T76" t="s">
        <v>1323</v>
      </c>
      <c r="U76" s="11">
        <v>6</v>
      </c>
      <c r="V76" s="11">
        <v>6</v>
      </c>
      <c r="W76" s="11" t="s">
        <v>1680</v>
      </c>
      <c r="X76" s="11" t="s">
        <v>1385</v>
      </c>
      <c r="Z76">
        <v>35</v>
      </c>
      <c r="AA76">
        <v>0</v>
      </c>
      <c r="AB76">
        <f>AA76/(Z76+AA76)</f>
        <v>0</v>
      </c>
      <c r="AC76" t="s">
        <v>268</v>
      </c>
      <c r="AE76" t="s">
        <v>1305</v>
      </c>
    </row>
    <row r="77" spans="1:35" x14ac:dyDescent="0.25">
      <c r="A77" t="s">
        <v>208</v>
      </c>
      <c r="B77" t="s">
        <v>83</v>
      </c>
      <c r="C77">
        <v>2019</v>
      </c>
      <c r="D77" t="s">
        <v>1281</v>
      </c>
      <c r="E77">
        <v>0</v>
      </c>
      <c r="F77" t="s">
        <v>1365</v>
      </c>
      <c r="G77" t="s">
        <v>266</v>
      </c>
      <c r="H77">
        <v>0</v>
      </c>
      <c r="I77" s="11">
        <v>0</v>
      </c>
      <c r="J77" s="11">
        <v>0</v>
      </c>
      <c r="K77" t="s">
        <v>1657</v>
      </c>
      <c r="L77" t="s">
        <v>1480</v>
      </c>
      <c r="N77" s="11" t="s">
        <v>1304</v>
      </c>
      <c r="O77" s="11" t="s">
        <v>1478</v>
      </c>
      <c r="Q77" s="4" t="s">
        <v>1297</v>
      </c>
      <c r="R77" s="11" t="s">
        <v>1497</v>
      </c>
      <c r="S77" s="11" t="s">
        <v>1308</v>
      </c>
      <c r="T77" t="s">
        <v>1479</v>
      </c>
      <c r="U77" s="11">
        <v>5</v>
      </c>
      <c r="V77" s="11">
        <v>5</v>
      </c>
      <c r="W77" s="11" t="s">
        <v>1330</v>
      </c>
      <c r="X77" s="11" t="s">
        <v>1293</v>
      </c>
      <c r="Z77">
        <v>20</v>
      </c>
      <c r="AA77" s="11">
        <v>16</v>
      </c>
      <c r="AB77" s="22">
        <f>AA77/(Z77+AA77)</f>
        <v>0.44444444444444442</v>
      </c>
      <c r="AC77" s="2" t="s">
        <v>1481</v>
      </c>
      <c r="AD77" t="s">
        <v>1482</v>
      </c>
      <c r="AE77" t="s">
        <v>288</v>
      </c>
      <c r="AH77" t="s">
        <v>1367</v>
      </c>
    </row>
    <row r="78" spans="1:35" x14ac:dyDescent="0.25">
      <c r="A78" t="s">
        <v>209</v>
      </c>
      <c r="B78" t="s">
        <v>84</v>
      </c>
      <c r="C78">
        <v>2020</v>
      </c>
      <c r="D78" t="s">
        <v>1281</v>
      </c>
      <c r="E78">
        <v>0</v>
      </c>
      <c r="G78" t="s">
        <v>266</v>
      </c>
      <c r="H78">
        <v>1</v>
      </c>
      <c r="I78" s="11">
        <v>0.05</v>
      </c>
      <c r="J78" s="11">
        <v>1</v>
      </c>
      <c r="K78" t="s">
        <v>1461</v>
      </c>
      <c r="L78" t="s">
        <v>1304</v>
      </c>
      <c r="M78" s="11" t="s">
        <v>1308</v>
      </c>
      <c r="N78" s="11" t="s">
        <v>1304</v>
      </c>
      <c r="O78" s="11" t="s">
        <v>280</v>
      </c>
      <c r="Q78" s="4" t="s">
        <v>288</v>
      </c>
      <c r="R78" s="11" t="s">
        <v>1497</v>
      </c>
      <c r="S78" s="11" t="s">
        <v>1304</v>
      </c>
      <c r="T78" t="s">
        <v>1479</v>
      </c>
      <c r="U78" s="11">
        <v>6</v>
      </c>
      <c r="V78" s="11">
        <v>5.9</v>
      </c>
      <c r="W78" s="11" t="s">
        <v>1330</v>
      </c>
      <c r="X78" s="11" t="s">
        <v>1361</v>
      </c>
      <c r="Z78">
        <v>230</v>
      </c>
      <c r="AA78" s="11">
        <v>1</v>
      </c>
      <c r="AB78" s="22">
        <f t="shared" si="4"/>
        <v>4.329004329004329E-3</v>
      </c>
      <c r="AC78" s="2" t="s">
        <v>1512</v>
      </c>
      <c r="AD78" t="s">
        <v>1456</v>
      </c>
      <c r="AE78" t="s">
        <v>288</v>
      </c>
    </row>
    <row r="79" spans="1:35" s="5" customFormat="1" x14ac:dyDescent="0.25">
      <c r="A79" s="5" t="s">
        <v>210</v>
      </c>
      <c r="B79" s="5" t="s">
        <v>85</v>
      </c>
      <c r="C79" s="5">
        <v>2019</v>
      </c>
      <c r="D79" s="5" t="s">
        <v>1280</v>
      </c>
      <c r="F79" s="5" t="s">
        <v>1484</v>
      </c>
      <c r="G79" s="5" t="s">
        <v>1271</v>
      </c>
      <c r="I79" s="12"/>
      <c r="J79" s="12"/>
      <c r="M79" s="12"/>
      <c r="N79" s="12"/>
      <c r="O79" s="12"/>
      <c r="Q79" s="6"/>
      <c r="R79" s="12"/>
      <c r="S79" s="12"/>
      <c r="U79" s="12"/>
      <c r="V79" s="12"/>
      <c r="W79" s="12"/>
      <c r="X79" s="12"/>
      <c r="Y79" s="12"/>
      <c r="AA79" s="12"/>
      <c r="AB79" s="24" t="e">
        <f t="shared" si="4"/>
        <v>#DIV/0!</v>
      </c>
      <c r="AC79" s="7"/>
    </row>
    <row r="80" spans="1:35" x14ac:dyDescent="0.25">
      <c r="A80" t="s">
        <v>211</v>
      </c>
      <c r="B80" t="s">
        <v>86</v>
      </c>
      <c r="C80">
        <v>2019</v>
      </c>
      <c r="D80" t="s">
        <v>1281</v>
      </c>
      <c r="E80">
        <v>0</v>
      </c>
      <c r="G80" t="s">
        <v>266</v>
      </c>
      <c r="H80">
        <v>1</v>
      </c>
      <c r="I80" s="11" t="s">
        <v>268</v>
      </c>
      <c r="J80" s="11" t="s">
        <v>1485</v>
      </c>
      <c r="K80" t="s">
        <v>1489</v>
      </c>
      <c r="L80" t="s">
        <v>1486</v>
      </c>
      <c r="M80" s="11" t="s">
        <v>1308</v>
      </c>
      <c r="N80" s="11" t="s">
        <v>1308</v>
      </c>
      <c r="O80" s="11" t="s">
        <v>283</v>
      </c>
      <c r="T80" t="s">
        <v>1358</v>
      </c>
      <c r="U80" s="11">
        <v>8</v>
      </c>
      <c r="V80" s="11">
        <v>7.8</v>
      </c>
      <c r="W80" s="11" t="s">
        <v>1330</v>
      </c>
      <c r="X80" s="11" t="s">
        <v>1488</v>
      </c>
      <c r="Z80">
        <v>98</v>
      </c>
      <c r="AA80" s="11">
        <v>4</v>
      </c>
      <c r="AB80" s="22">
        <f t="shared" si="4"/>
        <v>3.9215686274509803E-2</v>
      </c>
      <c r="AC80" s="2" t="s">
        <v>1304</v>
      </c>
      <c r="AD80" s="2" t="s">
        <v>1490</v>
      </c>
      <c r="AE80" t="s">
        <v>288</v>
      </c>
    </row>
    <row r="81" spans="1:35" s="5" customFormat="1" x14ac:dyDescent="0.25">
      <c r="A81" s="5" t="s">
        <v>212</v>
      </c>
      <c r="B81" s="5" t="s">
        <v>87</v>
      </c>
      <c r="C81" s="5">
        <v>2019</v>
      </c>
      <c r="D81" s="5" t="s">
        <v>1491</v>
      </c>
      <c r="I81" s="12"/>
      <c r="J81" s="12"/>
      <c r="M81" s="12"/>
      <c r="N81" s="12"/>
      <c r="O81" s="12"/>
      <c r="Q81" s="6"/>
      <c r="R81" s="12"/>
      <c r="S81" s="12"/>
      <c r="U81" s="12"/>
      <c r="V81" s="12"/>
      <c r="W81" s="12"/>
      <c r="X81" s="12"/>
      <c r="Y81" s="12"/>
      <c r="AA81" s="12"/>
      <c r="AB81" s="24" t="e">
        <f t="shared" si="4"/>
        <v>#DIV/0!</v>
      </c>
      <c r="AC81" s="7"/>
    </row>
    <row r="82" spans="1:35" x14ac:dyDescent="0.25">
      <c r="A82" t="s">
        <v>213</v>
      </c>
      <c r="B82" t="s">
        <v>88</v>
      </c>
      <c r="C82">
        <v>2020</v>
      </c>
      <c r="D82" t="s">
        <v>1281</v>
      </c>
      <c r="E82">
        <v>0</v>
      </c>
      <c r="F82">
        <v>0</v>
      </c>
      <c r="G82" t="s">
        <v>1493</v>
      </c>
      <c r="H82">
        <v>1</v>
      </c>
      <c r="I82" s="11" t="s">
        <v>268</v>
      </c>
      <c r="J82" s="11">
        <v>1</v>
      </c>
      <c r="L82" t="s">
        <v>1304</v>
      </c>
      <c r="M82" s="11">
        <v>1</v>
      </c>
      <c r="O82" s="11" t="s">
        <v>1494</v>
      </c>
      <c r="T82" t="s">
        <v>1323</v>
      </c>
      <c r="U82" s="11">
        <v>6</v>
      </c>
      <c r="V82" s="11" t="s">
        <v>1492</v>
      </c>
      <c r="W82" s="11" t="s">
        <v>1327</v>
      </c>
      <c r="X82" s="11">
        <v>13</v>
      </c>
      <c r="Z82">
        <v>97</v>
      </c>
      <c r="AA82" s="11">
        <v>17</v>
      </c>
      <c r="AB82" s="22">
        <f t="shared" si="4"/>
        <v>0.14912280701754385</v>
      </c>
      <c r="AC82" s="2" t="s">
        <v>1304</v>
      </c>
      <c r="AD82" t="s">
        <v>1495</v>
      </c>
      <c r="AE82" t="s">
        <v>288</v>
      </c>
    </row>
    <row r="83" spans="1:35" s="5" customFormat="1" x14ac:dyDescent="0.25">
      <c r="A83" s="5" t="s">
        <v>214</v>
      </c>
      <c r="B83" s="5" t="s">
        <v>89</v>
      </c>
      <c r="C83" s="5">
        <v>2019</v>
      </c>
      <c r="D83" s="5" t="s">
        <v>1491</v>
      </c>
      <c r="I83" s="12"/>
      <c r="J83" s="12"/>
      <c r="M83" s="12"/>
      <c r="N83" s="12"/>
      <c r="O83" s="12"/>
      <c r="Q83" s="6"/>
      <c r="R83" s="12"/>
      <c r="S83" s="12"/>
      <c r="U83" s="12"/>
      <c r="V83" s="12"/>
      <c r="W83" s="12"/>
      <c r="X83" s="12"/>
      <c r="Y83" s="12"/>
      <c r="AA83" s="12"/>
      <c r="AB83" s="24" t="e">
        <f t="shared" si="4"/>
        <v>#DIV/0!</v>
      </c>
      <c r="AC83" s="7"/>
    </row>
    <row r="84" spans="1:35" x14ac:dyDescent="0.25">
      <c r="A84" t="s">
        <v>215</v>
      </c>
      <c r="B84" t="s">
        <v>90</v>
      </c>
      <c r="C84">
        <v>2019</v>
      </c>
      <c r="D84" t="s">
        <v>1281</v>
      </c>
      <c r="E84">
        <v>0</v>
      </c>
      <c r="G84" t="s">
        <v>266</v>
      </c>
      <c r="H84">
        <v>0</v>
      </c>
      <c r="I84" s="11" t="s">
        <v>268</v>
      </c>
      <c r="J84" s="11" t="s">
        <v>268</v>
      </c>
      <c r="K84" t="s">
        <v>1461</v>
      </c>
      <c r="L84" t="s">
        <v>1308</v>
      </c>
      <c r="M84" s="11">
        <v>1</v>
      </c>
      <c r="N84" s="11" t="s">
        <v>277</v>
      </c>
      <c r="O84" s="11" t="s">
        <v>1298</v>
      </c>
      <c r="Q84" s="4" t="s">
        <v>288</v>
      </c>
      <c r="R84" s="11" t="s">
        <v>1518</v>
      </c>
      <c r="S84" s="11" t="s">
        <v>1304</v>
      </c>
      <c r="T84" t="s">
        <v>1347</v>
      </c>
      <c r="U84" s="11">
        <v>8</v>
      </c>
      <c r="V84" s="11">
        <v>7.5</v>
      </c>
      <c r="W84" s="11" t="s">
        <v>1330</v>
      </c>
      <c r="X84" s="11" t="s">
        <v>1275</v>
      </c>
      <c r="Z84">
        <v>66</v>
      </c>
      <c r="AA84" s="11">
        <v>0</v>
      </c>
      <c r="AB84" s="22">
        <f t="shared" si="4"/>
        <v>0</v>
      </c>
      <c r="AC84" s="2" t="s">
        <v>268</v>
      </c>
    </row>
    <row r="85" spans="1:35" x14ac:dyDescent="0.25">
      <c r="A85" t="s">
        <v>216</v>
      </c>
      <c r="B85" t="s">
        <v>91</v>
      </c>
      <c r="C85">
        <v>2020</v>
      </c>
      <c r="D85" t="s">
        <v>1281</v>
      </c>
      <c r="E85">
        <v>0</v>
      </c>
      <c r="G85" t="s">
        <v>266</v>
      </c>
      <c r="H85">
        <v>0</v>
      </c>
      <c r="I85" s="11" t="s">
        <v>268</v>
      </c>
      <c r="J85" s="11" t="s">
        <v>268</v>
      </c>
      <c r="M85" s="11" t="s">
        <v>1308</v>
      </c>
      <c r="N85" s="11" t="s">
        <v>1308</v>
      </c>
      <c r="O85" s="11" t="s">
        <v>283</v>
      </c>
      <c r="Q85" s="4" t="s">
        <v>1305</v>
      </c>
      <c r="R85" s="11" t="s">
        <v>1308</v>
      </c>
      <c r="S85" s="11" t="s">
        <v>1308</v>
      </c>
      <c r="T85" t="s">
        <v>1496</v>
      </c>
      <c r="U85" s="11">
        <v>8</v>
      </c>
      <c r="V85" s="11">
        <v>7.5</v>
      </c>
      <c r="W85" s="11" t="s">
        <v>1330</v>
      </c>
      <c r="X85" s="11" t="s">
        <v>1266</v>
      </c>
      <c r="Z85">
        <v>53</v>
      </c>
      <c r="AA85" s="11">
        <v>0</v>
      </c>
      <c r="AB85" s="22">
        <f t="shared" si="4"/>
        <v>0</v>
      </c>
      <c r="AC85" s="2" t="s">
        <v>268</v>
      </c>
    </row>
    <row r="86" spans="1:35" x14ac:dyDescent="0.25">
      <c r="A86" t="s">
        <v>217</v>
      </c>
      <c r="B86" t="s">
        <v>92</v>
      </c>
      <c r="C86">
        <v>2019</v>
      </c>
      <c r="D86" t="s">
        <v>1281</v>
      </c>
      <c r="E86">
        <v>0</v>
      </c>
      <c r="G86" t="s">
        <v>266</v>
      </c>
      <c r="H86">
        <v>0</v>
      </c>
      <c r="I86" s="11" t="s">
        <v>268</v>
      </c>
      <c r="J86" s="11" t="s">
        <v>268</v>
      </c>
      <c r="M86" s="11">
        <v>2</v>
      </c>
      <c r="N86" s="11" t="s">
        <v>277</v>
      </c>
      <c r="O86" s="11" t="s">
        <v>1359</v>
      </c>
      <c r="Q86" s="4" t="s">
        <v>1305</v>
      </c>
      <c r="R86" s="11" t="s">
        <v>1308</v>
      </c>
      <c r="S86" s="11" t="s">
        <v>1308</v>
      </c>
      <c r="T86" t="s">
        <v>1347</v>
      </c>
      <c r="U86" s="11">
        <v>5</v>
      </c>
      <c r="V86" s="11">
        <v>5</v>
      </c>
      <c r="W86" s="11" t="s">
        <v>1688</v>
      </c>
      <c r="X86" s="11" t="s">
        <v>1690</v>
      </c>
      <c r="Y86" s="11" t="s">
        <v>1519</v>
      </c>
      <c r="Z86">
        <v>104</v>
      </c>
      <c r="AA86" s="11">
        <v>4</v>
      </c>
      <c r="AB86" s="22">
        <f t="shared" si="4"/>
        <v>3.7037037037037035E-2</v>
      </c>
      <c r="AC86" s="2" t="s">
        <v>1304</v>
      </c>
      <c r="AD86" t="s">
        <v>1530</v>
      </c>
      <c r="AE86" t="s">
        <v>1297</v>
      </c>
      <c r="AF86" t="s">
        <v>1689</v>
      </c>
    </row>
    <row r="87" spans="1:35" x14ac:dyDescent="0.25">
      <c r="A87" t="s">
        <v>218</v>
      </c>
      <c r="B87" t="s">
        <v>93</v>
      </c>
      <c r="C87">
        <v>2019</v>
      </c>
      <c r="D87" t="s">
        <v>1281</v>
      </c>
      <c r="E87">
        <v>0</v>
      </c>
      <c r="F87" t="s">
        <v>1521</v>
      </c>
      <c r="G87" t="s">
        <v>266</v>
      </c>
      <c r="H87">
        <v>1</v>
      </c>
      <c r="I87" s="11" t="s">
        <v>268</v>
      </c>
      <c r="J87" s="11">
        <v>1</v>
      </c>
      <c r="K87" t="s">
        <v>1634</v>
      </c>
      <c r="M87" s="11">
        <v>0.5</v>
      </c>
      <c r="N87" s="11" t="s">
        <v>277</v>
      </c>
      <c r="O87" s="11" t="s">
        <v>1476</v>
      </c>
      <c r="Q87" s="4" t="s">
        <v>288</v>
      </c>
      <c r="R87" s="11" t="s">
        <v>1520</v>
      </c>
      <c r="S87" s="11" t="s">
        <v>1304</v>
      </c>
      <c r="T87" t="s">
        <v>268</v>
      </c>
      <c r="U87" s="11" t="s">
        <v>1692</v>
      </c>
      <c r="V87" s="11" t="s">
        <v>1692</v>
      </c>
      <c r="W87" s="11" t="s">
        <v>1691</v>
      </c>
      <c r="X87" s="11" t="s">
        <v>1304</v>
      </c>
      <c r="Z87">
        <v>60</v>
      </c>
      <c r="AA87" s="11">
        <v>11</v>
      </c>
      <c r="AB87" s="22">
        <f t="shared" si="4"/>
        <v>0.15492957746478872</v>
      </c>
      <c r="AC87" s="2" t="s">
        <v>1522</v>
      </c>
      <c r="AD87" t="s">
        <v>1388</v>
      </c>
      <c r="AE87" t="s">
        <v>288</v>
      </c>
      <c r="AF87" t="s">
        <v>1629</v>
      </c>
    </row>
    <row r="88" spans="1:35" x14ac:dyDescent="0.25">
      <c r="A88" t="s">
        <v>219</v>
      </c>
      <c r="B88" t="s">
        <v>94</v>
      </c>
      <c r="C88">
        <v>2020</v>
      </c>
      <c r="D88" t="s">
        <v>1281</v>
      </c>
      <c r="E88">
        <v>0</v>
      </c>
      <c r="G88" t="s">
        <v>266</v>
      </c>
      <c r="H88">
        <v>1</v>
      </c>
      <c r="I88" s="11" t="s">
        <v>1304</v>
      </c>
      <c r="J88" s="11" t="s">
        <v>1304</v>
      </c>
      <c r="K88" t="s">
        <v>1563</v>
      </c>
      <c r="M88" s="11" t="s">
        <v>1308</v>
      </c>
      <c r="N88" s="11" t="s">
        <v>1308</v>
      </c>
      <c r="O88" s="11" t="s">
        <v>1525</v>
      </c>
      <c r="Q88" s="4" t="s">
        <v>288</v>
      </c>
      <c r="R88" s="11" t="s">
        <v>1518</v>
      </c>
      <c r="S88" s="11" t="s">
        <v>1304</v>
      </c>
      <c r="T88" t="s">
        <v>1371</v>
      </c>
      <c r="U88" s="11">
        <v>4</v>
      </c>
      <c r="V88" s="11">
        <v>5.85</v>
      </c>
      <c r="W88" s="11" t="s">
        <v>1330</v>
      </c>
      <c r="X88" s="11" t="s">
        <v>1527</v>
      </c>
      <c r="Z88">
        <v>44</v>
      </c>
      <c r="AA88" s="11">
        <v>8</v>
      </c>
      <c r="AB88" s="22">
        <f t="shared" si="4"/>
        <v>0.15384615384615385</v>
      </c>
      <c r="AC88" t="s">
        <v>1524</v>
      </c>
      <c r="AD88" t="s">
        <v>1526</v>
      </c>
      <c r="AE88" t="s">
        <v>288</v>
      </c>
    </row>
    <row r="89" spans="1:35" s="17" customFormat="1" x14ac:dyDescent="0.25">
      <c r="A89" s="17" t="s">
        <v>220</v>
      </c>
      <c r="B89" s="17" t="s">
        <v>95</v>
      </c>
      <c r="C89" s="17">
        <v>2020</v>
      </c>
      <c r="D89" s="17" t="s">
        <v>1528</v>
      </c>
      <c r="I89" s="18"/>
      <c r="J89" s="18"/>
      <c r="M89" s="18"/>
      <c r="N89" s="18"/>
      <c r="O89" s="18"/>
      <c r="Q89" s="20"/>
      <c r="R89" s="18"/>
      <c r="S89" s="18"/>
      <c r="U89" s="18"/>
      <c r="V89" s="18"/>
      <c r="W89" s="18"/>
      <c r="X89" s="18"/>
      <c r="Y89" s="18"/>
      <c r="AA89" s="18"/>
      <c r="AB89" s="23" t="e">
        <f t="shared" si="4"/>
        <v>#DIV/0!</v>
      </c>
      <c r="AC89" s="19"/>
    </row>
    <row r="90" spans="1:35" s="17" customFormat="1" x14ac:dyDescent="0.25">
      <c r="A90" s="17" t="s">
        <v>221</v>
      </c>
      <c r="B90" s="17" t="s">
        <v>96</v>
      </c>
      <c r="C90" s="17">
        <v>2019</v>
      </c>
      <c r="D90" s="17" t="s">
        <v>1491</v>
      </c>
      <c r="I90" s="18"/>
      <c r="J90" s="18"/>
      <c r="M90" s="18"/>
      <c r="N90" s="18"/>
      <c r="O90" s="18"/>
      <c r="Q90" s="20"/>
      <c r="R90" s="18"/>
      <c r="S90" s="18"/>
      <c r="U90" s="18"/>
      <c r="V90" s="18"/>
      <c r="W90" s="18"/>
      <c r="X90" s="18"/>
      <c r="Y90" s="18"/>
      <c r="AA90" s="18"/>
      <c r="AB90" s="23" t="e">
        <f t="shared" si="4"/>
        <v>#DIV/0!</v>
      </c>
      <c r="AC90" s="19"/>
    </row>
    <row r="91" spans="1:35" s="17" customFormat="1" x14ac:dyDescent="0.25">
      <c r="A91" s="17" t="s">
        <v>222</v>
      </c>
      <c r="B91" s="17" t="s">
        <v>97</v>
      </c>
      <c r="C91" s="17">
        <v>2020</v>
      </c>
      <c r="D91" s="17" t="s">
        <v>1529</v>
      </c>
      <c r="I91" s="18"/>
      <c r="J91" s="18"/>
      <c r="M91" s="18"/>
      <c r="N91" s="18"/>
      <c r="O91" s="18"/>
      <c r="Q91" s="20"/>
      <c r="R91" s="18"/>
      <c r="S91" s="18"/>
      <c r="U91" s="18"/>
      <c r="V91" s="18"/>
      <c r="W91" s="18"/>
      <c r="X91" s="18"/>
      <c r="Y91" s="18"/>
      <c r="AA91" s="18"/>
      <c r="AB91" s="23" t="e">
        <f t="shared" si="4"/>
        <v>#DIV/0!</v>
      </c>
      <c r="AC91" s="19"/>
    </row>
    <row r="92" spans="1:35" x14ac:dyDescent="0.25">
      <c r="A92" t="s">
        <v>223</v>
      </c>
      <c r="B92" t="s">
        <v>98</v>
      </c>
      <c r="C92">
        <v>2019</v>
      </c>
      <c r="D92" t="s">
        <v>1281</v>
      </c>
      <c r="E92">
        <v>0</v>
      </c>
      <c r="G92" t="s">
        <v>266</v>
      </c>
      <c r="H92">
        <v>1</v>
      </c>
      <c r="I92" s="11">
        <v>0.05</v>
      </c>
      <c r="J92" s="11" t="s">
        <v>1304</v>
      </c>
      <c r="K92" t="s">
        <v>1351</v>
      </c>
      <c r="M92" s="11" t="s">
        <v>1308</v>
      </c>
      <c r="N92" s="11" t="s">
        <v>1308</v>
      </c>
      <c r="O92" s="11" t="s">
        <v>279</v>
      </c>
      <c r="Q92" s="4" t="s">
        <v>1305</v>
      </c>
      <c r="R92" s="11" t="s">
        <v>1308</v>
      </c>
      <c r="S92" s="11" t="s">
        <v>1308</v>
      </c>
      <c r="T92" t="s">
        <v>1307</v>
      </c>
      <c r="U92" s="11">
        <v>6</v>
      </c>
      <c r="V92" s="11">
        <v>6</v>
      </c>
      <c r="W92" s="11" t="s">
        <v>1330</v>
      </c>
      <c r="X92" s="11" t="s">
        <v>1368</v>
      </c>
      <c r="Z92">
        <v>80</v>
      </c>
      <c r="AA92" s="11">
        <v>0</v>
      </c>
      <c r="AB92" s="22">
        <f t="shared" si="4"/>
        <v>0</v>
      </c>
      <c r="AC92" s="2" t="s">
        <v>1308</v>
      </c>
    </row>
    <row r="93" spans="1:35" x14ac:dyDescent="0.25">
      <c r="A93" t="s">
        <v>224</v>
      </c>
      <c r="B93" t="s">
        <v>99</v>
      </c>
      <c r="C93">
        <v>2019</v>
      </c>
      <c r="D93" t="s">
        <v>1281</v>
      </c>
      <c r="E93">
        <v>0</v>
      </c>
      <c r="G93" t="s">
        <v>266</v>
      </c>
      <c r="H93">
        <v>0</v>
      </c>
      <c r="I93" s="11" t="s">
        <v>268</v>
      </c>
      <c r="J93" s="11" t="s">
        <v>268</v>
      </c>
      <c r="M93" s="11">
        <v>1</v>
      </c>
      <c r="N93" s="11" t="s">
        <v>1304</v>
      </c>
      <c r="O93" s="11" t="s">
        <v>1531</v>
      </c>
      <c r="Q93" s="4" t="s">
        <v>1305</v>
      </c>
      <c r="R93" s="11" t="s">
        <v>1308</v>
      </c>
      <c r="S93" s="11" t="s">
        <v>1308</v>
      </c>
      <c r="T93" t="s">
        <v>268</v>
      </c>
      <c r="U93" s="11">
        <v>0.5</v>
      </c>
      <c r="V93" s="11">
        <v>0.9</v>
      </c>
      <c r="W93" s="11" t="s">
        <v>1330</v>
      </c>
      <c r="X93" s="11" t="s">
        <v>1286</v>
      </c>
      <c r="Z93">
        <v>88</v>
      </c>
      <c r="AA93" s="11">
        <v>2</v>
      </c>
      <c r="AB93" s="22">
        <f t="shared" si="4"/>
        <v>2.2222222222222223E-2</v>
      </c>
      <c r="AC93" s="2" t="s">
        <v>1304</v>
      </c>
      <c r="AD93" t="s">
        <v>1530</v>
      </c>
      <c r="AE93" t="s">
        <v>1297</v>
      </c>
    </row>
    <row r="94" spans="1:35" x14ac:dyDescent="0.25">
      <c r="A94" t="s">
        <v>225</v>
      </c>
      <c r="B94" t="s">
        <v>100</v>
      </c>
      <c r="C94">
        <v>2020</v>
      </c>
      <c r="D94" t="s">
        <v>1281</v>
      </c>
      <c r="E94">
        <v>1</v>
      </c>
      <c r="G94" t="s">
        <v>1537</v>
      </c>
      <c r="H94">
        <v>1</v>
      </c>
      <c r="I94" s="11">
        <v>0.5</v>
      </c>
      <c r="J94" s="11">
        <v>1.5</v>
      </c>
      <c r="K94" t="s">
        <v>1461</v>
      </c>
      <c r="L94" t="s">
        <v>1532</v>
      </c>
      <c r="M94" s="11" t="s">
        <v>1308</v>
      </c>
      <c r="N94" s="11" t="s">
        <v>1308</v>
      </c>
      <c r="O94" s="11" t="s">
        <v>1308</v>
      </c>
      <c r="Q94" s="4" t="s">
        <v>1305</v>
      </c>
      <c r="R94" s="11" t="s">
        <v>1308</v>
      </c>
      <c r="S94" s="11" t="s">
        <v>1308</v>
      </c>
      <c r="T94" t="s">
        <v>268</v>
      </c>
      <c r="U94" s="11">
        <v>2</v>
      </c>
      <c r="V94" s="11">
        <v>2</v>
      </c>
      <c r="W94" s="11" t="s">
        <v>1327</v>
      </c>
      <c r="X94" s="11">
        <v>12</v>
      </c>
      <c r="Z94">
        <v>50</v>
      </c>
      <c r="AA94" s="11">
        <v>44</v>
      </c>
      <c r="AB94" s="22">
        <f t="shared" si="4"/>
        <v>0.46808510638297873</v>
      </c>
      <c r="AC94" s="2" t="s">
        <v>1535</v>
      </c>
      <c r="AD94" t="s">
        <v>1533</v>
      </c>
      <c r="AE94" t="s">
        <v>288</v>
      </c>
      <c r="AI94" t="s">
        <v>1534</v>
      </c>
    </row>
    <row r="95" spans="1:35" x14ac:dyDescent="0.25">
      <c r="A95" t="s">
        <v>226</v>
      </c>
      <c r="B95" t="s">
        <v>101</v>
      </c>
      <c r="C95">
        <v>2019</v>
      </c>
      <c r="D95" t="s">
        <v>1281</v>
      </c>
      <c r="E95">
        <v>0</v>
      </c>
      <c r="G95" t="s">
        <v>266</v>
      </c>
      <c r="H95">
        <v>0</v>
      </c>
      <c r="I95" s="11" t="s">
        <v>268</v>
      </c>
      <c r="J95" s="11" t="s">
        <v>268</v>
      </c>
      <c r="M95" s="11">
        <v>2</v>
      </c>
      <c r="N95" s="11" t="s">
        <v>1304</v>
      </c>
      <c r="O95" s="11" t="s">
        <v>1359</v>
      </c>
      <c r="Q95" s="4" t="s">
        <v>1305</v>
      </c>
      <c r="R95" s="11" t="s">
        <v>1308</v>
      </c>
      <c r="S95" s="11" t="s">
        <v>1308</v>
      </c>
      <c r="T95" t="s">
        <v>268</v>
      </c>
      <c r="U95" s="11">
        <v>8</v>
      </c>
      <c r="V95" s="11">
        <v>7.5</v>
      </c>
      <c r="W95" s="11" t="s">
        <v>1330</v>
      </c>
      <c r="X95" s="11" t="s">
        <v>1368</v>
      </c>
      <c r="Z95">
        <v>0</v>
      </c>
      <c r="AA95" s="11">
        <v>72</v>
      </c>
      <c r="AB95" s="22">
        <f t="shared" si="4"/>
        <v>1</v>
      </c>
      <c r="AC95" s="2" t="s">
        <v>1304</v>
      </c>
      <c r="AD95" t="s">
        <v>1538</v>
      </c>
      <c r="AE95" t="s">
        <v>288</v>
      </c>
    </row>
    <row r="96" spans="1:35" x14ac:dyDescent="0.25">
      <c r="A96" t="s">
        <v>227</v>
      </c>
      <c r="B96" t="s">
        <v>102</v>
      </c>
      <c r="C96">
        <v>2019</v>
      </c>
      <c r="D96" t="s">
        <v>1281</v>
      </c>
      <c r="E96">
        <v>0</v>
      </c>
      <c r="G96" t="s">
        <v>266</v>
      </c>
      <c r="H96">
        <v>0</v>
      </c>
      <c r="I96" s="11" t="s">
        <v>268</v>
      </c>
      <c r="J96" s="11" t="s">
        <v>268</v>
      </c>
      <c r="K96" t="s">
        <v>1541</v>
      </c>
      <c r="M96" s="11">
        <v>2</v>
      </c>
      <c r="N96" s="11" t="s">
        <v>277</v>
      </c>
      <c r="O96" s="11" t="s">
        <v>1539</v>
      </c>
      <c r="Q96" s="4" t="s">
        <v>288</v>
      </c>
      <c r="R96" s="11" t="s">
        <v>1540</v>
      </c>
      <c r="S96" s="11" t="s">
        <v>1304</v>
      </c>
      <c r="T96" t="s">
        <v>1307</v>
      </c>
      <c r="U96" s="11">
        <v>8</v>
      </c>
      <c r="V96" s="11">
        <v>7.5</v>
      </c>
      <c r="W96" s="11" t="s">
        <v>1330</v>
      </c>
      <c r="X96" s="11" t="s">
        <v>1693</v>
      </c>
      <c r="Z96">
        <v>32</v>
      </c>
      <c r="AA96" s="11">
        <v>0</v>
      </c>
      <c r="AB96" s="22">
        <f t="shared" si="4"/>
        <v>0</v>
      </c>
      <c r="AC96" s="2" t="s">
        <v>1308</v>
      </c>
      <c r="AD96" t="s">
        <v>1542</v>
      </c>
      <c r="AE96" t="s">
        <v>1297</v>
      </c>
    </row>
    <row r="97" spans="1:34" x14ac:dyDescent="0.25">
      <c r="A97" t="s">
        <v>228</v>
      </c>
      <c r="B97" t="s">
        <v>103</v>
      </c>
      <c r="C97">
        <v>2020</v>
      </c>
      <c r="D97" t="s">
        <v>1281</v>
      </c>
      <c r="E97">
        <v>0</v>
      </c>
      <c r="G97" t="s">
        <v>266</v>
      </c>
      <c r="H97">
        <v>1</v>
      </c>
      <c r="I97" s="11" t="s">
        <v>1304</v>
      </c>
      <c r="J97" s="11" t="s">
        <v>1304</v>
      </c>
      <c r="K97" t="s">
        <v>1351</v>
      </c>
      <c r="L97" t="s">
        <v>1353</v>
      </c>
      <c r="M97" s="11" t="s">
        <v>1308</v>
      </c>
      <c r="N97" s="11" t="s">
        <v>1308</v>
      </c>
      <c r="O97" s="11" t="s">
        <v>279</v>
      </c>
      <c r="Q97" s="4" t="s">
        <v>1305</v>
      </c>
      <c r="R97" s="11" t="s">
        <v>1308</v>
      </c>
      <c r="S97" s="11" t="s">
        <v>1308</v>
      </c>
      <c r="T97" t="s">
        <v>1543</v>
      </c>
      <c r="U97" s="11">
        <v>10</v>
      </c>
      <c r="V97" s="11">
        <v>9.5</v>
      </c>
      <c r="W97" s="11" t="s">
        <v>1330</v>
      </c>
      <c r="X97" s="11" t="s">
        <v>1393</v>
      </c>
      <c r="Z97">
        <v>51</v>
      </c>
      <c r="AA97" s="11">
        <v>0</v>
      </c>
      <c r="AB97" s="22">
        <f t="shared" si="4"/>
        <v>0</v>
      </c>
      <c r="AC97" s="2" t="s">
        <v>1308</v>
      </c>
      <c r="AE97" t="s">
        <v>1297</v>
      </c>
      <c r="AG97" t="s">
        <v>1544</v>
      </c>
    </row>
    <row r="98" spans="1:34" s="17" customFormat="1" x14ac:dyDescent="0.25">
      <c r="A98" s="17" t="s">
        <v>229</v>
      </c>
      <c r="B98" s="17" t="s">
        <v>104</v>
      </c>
      <c r="C98" s="17">
        <v>2019</v>
      </c>
      <c r="D98" s="17" t="s">
        <v>1365</v>
      </c>
      <c r="I98" s="18"/>
      <c r="J98" s="18"/>
      <c r="M98" s="18"/>
      <c r="N98" s="18"/>
      <c r="O98" s="18"/>
      <c r="Q98" s="20"/>
      <c r="R98" s="18"/>
      <c r="S98" s="18"/>
      <c r="U98" s="18"/>
      <c r="V98" s="18"/>
      <c r="W98" s="18"/>
      <c r="X98" s="18"/>
      <c r="Y98" s="18"/>
      <c r="AA98" s="18"/>
      <c r="AB98" s="23" t="e">
        <f t="shared" si="4"/>
        <v>#DIV/0!</v>
      </c>
      <c r="AC98" s="19"/>
    </row>
    <row r="99" spans="1:34" x14ac:dyDescent="0.25">
      <c r="A99" t="s">
        <v>230</v>
      </c>
      <c r="B99" t="s">
        <v>105</v>
      </c>
      <c r="C99">
        <v>2019</v>
      </c>
      <c r="D99" t="s">
        <v>1281</v>
      </c>
      <c r="E99">
        <v>0</v>
      </c>
      <c r="F99" t="s">
        <v>1545</v>
      </c>
      <c r="G99" t="s">
        <v>266</v>
      </c>
      <c r="H99">
        <v>0</v>
      </c>
      <c r="I99" s="11" t="s">
        <v>268</v>
      </c>
      <c r="J99" s="11" t="s">
        <v>268</v>
      </c>
      <c r="K99" t="s">
        <v>1489</v>
      </c>
      <c r="M99" s="11">
        <v>1</v>
      </c>
      <c r="N99" s="11" t="s">
        <v>277</v>
      </c>
      <c r="O99" s="11" t="s">
        <v>1548</v>
      </c>
      <c r="Q99" s="4" t="s">
        <v>1305</v>
      </c>
      <c r="R99" s="11" t="s">
        <v>1308</v>
      </c>
      <c r="S99" s="11" t="s">
        <v>1308</v>
      </c>
      <c r="T99" t="s">
        <v>268</v>
      </c>
      <c r="U99" s="11">
        <v>6.5</v>
      </c>
      <c r="V99" s="11">
        <v>6.5</v>
      </c>
      <c r="W99" s="11" t="s">
        <v>1546</v>
      </c>
      <c r="X99" s="11" t="s">
        <v>1547</v>
      </c>
      <c r="Z99">
        <v>92</v>
      </c>
      <c r="AA99" s="11">
        <v>0</v>
      </c>
      <c r="AB99" s="22">
        <f t="shared" si="4"/>
        <v>0</v>
      </c>
      <c r="AC99" s="2" t="s">
        <v>1308</v>
      </c>
      <c r="AE99" t="s">
        <v>1297</v>
      </c>
      <c r="AH99" t="s">
        <v>1367</v>
      </c>
    </row>
    <row r="100" spans="1:34" x14ac:dyDescent="0.25">
      <c r="A100" t="s">
        <v>231</v>
      </c>
      <c r="B100" t="s">
        <v>106</v>
      </c>
      <c r="C100">
        <v>2019</v>
      </c>
      <c r="D100" t="s">
        <v>1281</v>
      </c>
      <c r="E100">
        <v>1</v>
      </c>
      <c r="G100" t="s">
        <v>266</v>
      </c>
      <c r="H100">
        <v>1</v>
      </c>
      <c r="I100" s="11" t="s">
        <v>268</v>
      </c>
      <c r="J100" s="11" t="s">
        <v>1304</v>
      </c>
      <c r="K100" t="s">
        <v>1647</v>
      </c>
      <c r="L100" t="s">
        <v>1550</v>
      </c>
      <c r="M100" s="11" t="s">
        <v>1340</v>
      </c>
      <c r="N100" s="11" t="s">
        <v>277</v>
      </c>
      <c r="O100" s="11" t="s">
        <v>1552</v>
      </c>
      <c r="Q100" s="4" t="s">
        <v>1305</v>
      </c>
      <c r="R100" s="11" t="s">
        <v>1308</v>
      </c>
      <c r="S100" s="11" t="s">
        <v>1308</v>
      </c>
      <c r="T100" s="4" t="s">
        <v>1358</v>
      </c>
      <c r="U100" s="11">
        <v>12</v>
      </c>
      <c r="V100" s="11">
        <v>12</v>
      </c>
      <c r="W100" s="11" t="s">
        <v>1330</v>
      </c>
      <c r="X100" s="11" t="s">
        <v>1551</v>
      </c>
      <c r="Y100" s="11" t="s">
        <v>1553</v>
      </c>
      <c r="Z100">
        <v>16</v>
      </c>
      <c r="AA100" s="11">
        <v>58</v>
      </c>
      <c r="AB100" s="22">
        <f t="shared" si="4"/>
        <v>0.78378378378378377</v>
      </c>
      <c r="AC100" s="2" t="s">
        <v>1549</v>
      </c>
      <c r="AE100" t="s">
        <v>288</v>
      </c>
    </row>
    <row r="101" spans="1:34" x14ac:dyDescent="0.25">
      <c r="A101" t="s">
        <v>232</v>
      </c>
      <c r="B101" t="s">
        <v>107</v>
      </c>
      <c r="C101">
        <v>2019</v>
      </c>
      <c r="D101" t="s">
        <v>1281</v>
      </c>
      <c r="E101">
        <v>0</v>
      </c>
      <c r="G101" t="s">
        <v>266</v>
      </c>
      <c r="H101">
        <v>1</v>
      </c>
      <c r="I101" s="11" t="s">
        <v>1304</v>
      </c>
      <c r="J101" s="11" t="s">
        <v>1304</v>
      </c>
      <c r="K101" t="s">
        <v>1563</v>
      </c>
      <c r="L101" t="s">
        <v>1555</v>
      </c>
      <c r="M101" s="11" t="s">
        <v>1308</v>
      </c>
      <c r="N101" s="11" t="s">
        <v>1308</v>
      </c>
      <c r="O101" s="11" t="s">
        <v>1554</v>
      </c>
      <c r="Q101" s="4" t="s">
        <v>288</v>
      </c>
      <c r="R101" s="11" t="s">
        <v>1501</v>
      </c>
      <c r="S101" s="11" t="s">
        <v>1304</v>
      </c>
      <c r="T101" s="4" t="s">
        <v>268</v>
      </c>
      <c r="U101" s="11">
        <v>2</v>
      </c>
      <c r="V101" s="11">
        <v>1.9</v>
      </c>
      <c r="W101" s="11" t="s">
        <v>1330</v>
      </c>
      <c r="X101" s="11" t="s">
        <v>1557</v>
      </c>
      <c r="Z101">
        <v>72</v>
      </c>
      <c r="AA101" s="11">
        <v>4</v>
      </c>
      <c r="AB101" s="22">
        <f t="shared" si="4"/>
        <v>5.2631578947368418E-2</v>
      </c>
      <c r="AC101" s="2" t="s">
        <v>1304</v>
      </c>
      <c r="AD101" t="s">
        <v>1556</v>
      </c>
      <c r="AE101" t="s">
        <v>1297</v>
      </c>
    </row>
    <row r="102" spans="1:34" x14ac:dyDescent="0.25">
      <c r="A102" t="s">
        <v>233</v>
      </c>
      <c r="B102" t="s">
        <v>108</v>
      </c>
      <c r="C102">
        <v>2020</v>
      </c>
      <c r="D102" t="s">
        <v>1281</v>
      </c>
      <c r="E102">
        <v>0</v>
      </c>
      <c r="F102" t="s">
        <v>1365</v>
      </c>
      <c r="G102" t="s">
        <v>266</v>
      </c>
      <c r="H102">
        <v>0</v>
      </c>
      <c r="I102" s="11" t="s">
        <v>268</v>
      </c>
      <c r="J102" s="11" t="s">
        <v>268</v>
      </c>
      <c r="K102" t="s">
        <v>1564</v>
      </c>
      <c r="L102" t="s">
        <v>1353</v>
      </c>
      <c r="M102" s="11" t="s">
        <v>1308</v>
      </c>
      <c r="N102" s="11" t="s">
        <v>1308</v>
      </c>
      <c r="O102" s="11" t="s">
        <v>1301</v>
      </c>
      <c r="Q102" s="4" t="s">
        <v>288</v>
      </c>
      <c r="R102" s="11" t="s">
        <v>1561</v>
      </c>
      <c r="S102" s="11" t="s">
        <v>1304</v>
      </c>
      <c r="T102" t="s">
        <v>1375</v>
      </c>
      <c r="U102" s="11">
        <v>6</v>
      </c>
      <c r="V102" s="11">
        <v>5.85</v>
      </c>
      <c r="W102" s="11" t="s">
        <v>1330</v>
      </c>
      <c r="X102" s="11" t="s">
        <v>1559</v>
      </c>
      <c r="Z102">
        <v>160</v>
      </c>
      <c r="AA102" s="11">
        <v>10</v>
      </c>
      <c r="AB102" s="22">
        <f t="shared" si="4"/>
        <v>5.8823529411764705E-2</v>
      </c>
      <c r="AC102" s="2" t="s">
        <v>1558</v>
      </c>
      <c r="AD102" t="s">
        <v>1523</v>
      </c>
      <c r="AE102" t="s">
        <v>288</v>
      </c>
      <c r="AH102" t="s">
        <v>1560</v>
      </c>
    </row>
    <row r="103" spans="1:34" x14ac:dyDescent="0.25">
      <c r="A103" t="s">
        <v>234</v>
      </c>
      <c r="B103" t="s">
        <v>109</v>
      </c>
      <c r="C103">
        <v>2019</v>
      </c>
      <c r="D103" t="s">
        <v>1281</v>
      </c>
      <c r="E103">
        <v>0</v>
      </c>
      <c r="G103" t="s">
        <v>266</v>
      </c>
      <c r="H103">
        <v>0</v>
      </c>
      <c r="I103" s="11" t="s">
        <v>268</v>
      </c>
      <c r="J103" s="11" t="s">
        <v>268</v>
      </c>
      <c r="K103" t="s">
        <v>1461</v>
      </c>
      <c r="M103" s="11" t="s">
        <v>1308</v>
      </c>
      <c r="N103" s="11" t="s">
        <v>1308</v>
      </c>
      <c r="O103" s="11" t="s">
        <v>1562</v>
      </c>
      <c r="Q103" s="4" t="s">
        <v>288</v>
      </c>
      <c r="R103" s="11" t="s">
        <v>1501</v>
      </c>
      <c r="S103" s="11" t="s">
        <v>1308</v>
      </c>
      <c r="T103" t="s">
        <v>1358</v>
      </c>
      <c r="U103" s="11">
        <v>5</v>
      </c>
      <c r="V103" s="11">
        <v>5</v>
      </c>
      <c r="W103" s="11" t="s">
        <v>1327</v>
      </c>
      <c r="X103" s="11">
        <v>10</v>
      </c>
      <c r="Z103">
        <v>46</v>
      </c>
      <c r="AA103" s="11">
        <v>12</v>
      </c>
      <c r="AB103" s="22">
        <f t="shared" si="4"/>
        <v>0.20689655172413793</v>
      </c>
      <c r="AC103" s="2" t="s">
        <v>1565</v>
      </c>
      <c r="AD103" t="s">
        <v>1570</v>
      </c>
      <c r="AE103" t="s">
        <v>288</v>
      </c>
    </row>
    <row r="104" spans="1:34" x14ac:dyDescent="0.25">
      <c r="A104" t="s">
        <v>235</v>
      </c>
      <c r="B104" t="s">
        <v>110</v>
      </c>
      <c r="C104">
        <v>2019</v>
      </c>
      <c r="D104" t="s">
        <v>1281</v>
      </c>
      <c r="E104">
        <v>1</v>
      </c>
      <c r="F104" t="s">
        <v>274</v>
      </c>
      <c r="G104" t="s">
        <v>266</v>
      </c>
      <c r="H104">
        <v>1</v>
      </c>
      <c r="I104" s="11" t="s">
        <v>268</v>
      </c>
      <c r="J104" s="11" t="s">
        <v>1566</v>
      </c>
      <c r="K104" t="s">
        <v>1567</v>
      </c>
      <c r="M104" s="11">
        <v>1</v>
      </c>
      <c r="N104" s="11" t="s">
        <v>1304</v>
      </c>
      <c r="O104" s="11" t="s">
        <v>282</v>
      </c>
      <c r="Q104" s="4" t="s">
        <v>1305</v>
      </c>
      <c r="R104" s="11" t="s">
        <v>1308</v>
      </c>
      <c r="S104" s="11" t="s">
        <v>1308</v>
      </c>
      <c r="T104" t="s">
        <v>273</v>
      </c>
      <c r="U104" s="11">
        <v>4</v>
      </c>
      <c r="V104" s="11">
        <v>3.5</v>
      </c>
      <c r="W104" s="11" t="s">
        <v>1330</v>
      </c>
      <c r="X104" s="11" t="s">
        <v>1569</v>
      </c>
      <c r="Z104">
        <v>18</v>
      </c>
      <c r="AA104" s="11">
        <v>0</v>
      </c>
      <c r="AB104" s="22">
        <f t="shared" si="4"/>
        <v>0</v>
      </c>
      <c r="AC104" s="2" t="s">
        <v>1308</v>
      </c>
      <c r="AD104" t="s">
        <v>1308</v>
      </c>
      <c r="AE104" t="s">
        <v>1297</v>
      </c>
      <c r="AG104" t="s">
        <v>1568</v>
      </c>
    </row>
    <row r="105" spans="1:34" x14ac:dyDescent="0.25">
      <c r="A105" t="s">
        <v>236</v>
      </c>
      <c r="B105" t="s">
        <v>111</v>
      </c>
      <c r="C105">
        <v>2020</v>
      </c>
      <c r="D105" t="s">
        <v>1281</v>
      </c>
      <c r="E105">
        <v>1</v>
      </c>
      <c r="G105" t="s">
        <v>1271</v>
      </c>
      <c r="H105">
        <v>1</v>
      </c>
      <c r="I105" s="11">
        <v>1.5900000000000001E-2</v>
      </c>
      <c r="J105" s="11">
        <v>5</v>
      </c>
      <c r="L105" t="s">
        <v>1572</v>
      </c>
      <c r="M105" s="11" t="s">
        <v>1308</v>
      </c>
      <c r="N105" s="11" t="s">
        <v>1308</v>
      </c>
      <c r="O105" s="11" t="s">
        <v>1308</v>
      </c>
      <c r="Q105" s="4" t="s">
        <v>1305</v>
      </c>
      <c r="R105" s="11" t="s">
        <v>1308</v>
      </c>
      <c r="S105" s="11" t="s">
        <v>1308</v>
      </c>
      <c r="T105" t="s">
        <v>1483</v>
      </c>
      <c r="U105" s="11">
        <v>4</v>
      </c>
      <c r="V105" s="11">
        <v>3.5</v>
      </c>
      <c r="W105" s="11" t="s">
        <v>1330</v>
      </c>
      <c r="X105" s="11" t="s">
        <v>1571</v>
      </c>
      <c r="Y105" s="11" t="s">
        <v>1573</v>
      </c>
      <c r="Z105">
        <v>19</v>
      </c>
      <c r="AA105" s="11">
        <v>1</v>
      </c>
      <c r="AB105" s="22">
        <f t="shared" si="4"/>
        <v>0.05</v>
      </c>
      <c r="AC105" s="2" t="s">
        <v>268</v>
      </c>
      <c r="AD105" t="s">
        <v>1574</v>
      </c>
      <c r="AE105" t="s">
        <v>1305</v>
      </c>
    </row>
    <row r="106" spans="1:34" x14ac:dyDescent="0.25">
      <c r="A106" t="s">
        <v>237</v>
      </c>
      <c r="B106" t="s">
        <v>112</v>
      </c>
      <c r="C106">
        <v>2019</v>
      </c>
      <c r="D106" t="s">
        <v>1281</v>
      </c>
      <c r="E106">
        <v>0</v>
      </c>
      <c r="G106" t="s">
        <v>266</v>
      </c>
      <c r="H106">
        <v>0</v>
      </c>
      <c r="I106" s="11" t="s">
        <v>268</v>
      </c>
      <c r="J106" s="11" t="s">
        <v>268</v>
      </c>
      <c r="L106" t="s">
        <v>1377</v>
      </c>
      <c r="M106" s="11" t="s">
        <v>1308</v>
      </c>
      <c r="N106" s="11" t="s">
        <v>1308</v>
      </c>
      <c r="O106" s="11" t="s">
        <v>280</v>
      </c>
      <c r="Q106" s="4" t="s">
        <v>288</v>
      </c>
      <c r="R106" s="11" t="s">
        <v>1497</v>
      </c>
      <c r="S106" s="11" t="s">
        <v>1304</v>
      </c>
      <c r="T106" s="4" t="s">
        <v>1358</v>
      </c>
      <c r="U106" s="11">
        <v>4.5</v>
      </c>
      <c r="V106" s="11">
        <v>4.5</v>
      </c>
      <c r="W106" s="11" t="s">
        <v>1330</v>
      </c>
      <c r="X106" s="11" t="s">
        <v>1576</v>
      </c>
      <c r="Z106">
        <v>25</v>
      </c>
      <c r="AA106" s="11">
        <v>0</v>
      </c>
      <c r="AB106" s="22">
        <f t="shared" si="4"/>
        <v>0</v>
      </c>
      <c r="AC106" t="s">
        <v>268</v>
      </c>
    </row>
    <row r="107" spans="1:34" x14ac:dyDescent="0.25">
      <c r="A107" t="s">
        <v>238</v>
      </c>
      <c r="B107" t="s">
        <v>113</v>
      </c>
      <c r="C107">
        <v>2019</v>
      </c>
      <c r="D107" t="s">
        <v>1281</v>
      </c>
      <c r="E107">
        <v>0</v>
      </c>
      <c r="G107" t="s">
        <v>266</v>
      </c>
      <c r="H107">
        <v>1</v>
      </c>
      <c r="I107" s="11" t="s">
        <v>268</v>
      </c>
      <c r="J107" s="11" t="s">
        <v>1485</v>
      </c>
      <c r="K107" t="s">
        <v>1461</v>
      </c>
      <c r="L107" t="s">
        <v>1608</v>
      </c>
      <c r="M107" s="11" t="s">
        <v>1577</v>
      </c>
      <c r="N107" s="11" t="s">
        <v>1300</v>
      </c>
      <c r="O107" s="11" t="s">
        <v>1418</v>
      </c>
      <c r="Q107" s="4" t="s">
        <v>288</v>
      </c>
      <c r="R107" s="11" t="s">
        <v>1497</v>
      </c>
      <c r="S107" s="11" t="s">
        <v>1304</v>
      </c>
      <c r="T107" s="4" t="s">
        <v>1358</v>
      </c>
      <c r="U107" s="11">
        <v>6</v>
      </c>
      <c r="V107" s="11">
        <v>6</v>
      </c>
      <c r="W107" s="11" t="s">
        <v>1327</v>
      </c>
      <c r="X107" s="11" t="s">
        <v>1304</v>
      </c>
      <c r="Z107">
        <v>1175</v>
      </c>
      <c r="AA107" s="11">
        <v>0</v>
      </c>
      <c r="AB107" s="22">
        <f t="shared" si="4"/>
        <v>0</v>
      </c>
      <c r="AC107" s="2" t="s">
        <v>268</v>
      </c>
      <c r="AE107" t="s">
        <v>1305</v>
      </c>
    </row>
    <row r="108" spans="1:34" s="17" customFormat="1" x14ac:dyDescent="0.25">
      <c r="A108" s="17" t="s">
        <v>239</v>
      </c>
      <c r="B108" s="17" t="s">
        <v>114</v>
      </c>
      <c r="C108" s="17">
        <v>2019</v>
      </c>
      <c r="D108" s="17" t="s">
        <v>1473</v>
      </c>
      <c r="I108" s="18"/>
      <c r="J108" s="18"/>
      <c r="M108" s="18"/>
      <c r="N108" s="18"/>
      <c r="O108" s="18"/>
      <c r="Q108" s="20"/>
      <c r="R108" s="18"/>
      <c r="S108" s="18"/>
      <c r="U108" s="18"/>
      <c r="V108" s="18"/>
      <c r="W108" s="18"/>
      <c r="X108" s="18"/>
      <c r="Y108" s="18"/>
      <c r="AA108" s="18"/>
      <c r="AB108" s="23" t="e">
        <f t="shared" si="4"/>
        <v>#DIV/0!</v>
      </c>
      <c r="AC108" s="19"/>
    </row>
    <row r="109" spans="1:34" x14ac:dyDescent="0.25">
      <c r="A109" t="s">
        <v>240</v>
      </c>
      <c r="B109" t="s">
        <v>115</v>
      </c>
      <c r="C109">
        <v>2020</v>
      </c>
      <c r="D109" t="s">
        <v>1281</v>
      </c>
      <c r="E109">
        <v>0</v>
      </c>
      <c r="G109" t="s">
        <v>266</v>
      </c>
      <c r="H109">
        <v>1</v>
      </c>
      <c r="I109" s="11" t="s">
        <v>268</v>
      </c>
      <c r="J109" s="11">
        <v>1</v>
      </c>
      <c r="K109" t="s">
        <v>1580</v>
      </c>
      <c r="L109" t="s">
        <v>1579</v>
      </c>
      <c r="M109" s="11" t="s">
        <v>1308</v>
      </c>
      <c r="N109" s="11" t="s">
        <v>1308</v>
      </c>
      <c r="O109" s="11" t="s">
        <v>280</v>
      </c>
      <c r="Q109" s="4" t="s">
        <v>288</v>
      </c>
      <c r="R109" s="11" t="s">
        <v>1497</v>
      </c>
      <c r="S109" s="11" t="s">
        <v>1304</v>
      </c>
      <c r="T109" t="s">
        <v>1578</v>
      </c>
      <c r="U109" s="11">
        <v>6</v>
      </c>
      <c r="V109" s="11">
        <v>6</v>
      </c>
      <c r="W109" s="11" t="s">
        <v>1330</v>
      </c>
      <c r="X109" s="11" t="s">
        <v>1415</v>
      </c>
      <c r="Z109">
        <v>107</v>
      </c>
      <c r="AA109" s="11">
        <v>9</v>
      </c>
      <c r="AB109" s="22">
        <f t="shared" si="4"/>
        <v>7.7586206896551727E-2</v>
      </c>
      <c r="AC109" s="2" t="s">
        <v>1581</v>
      </c>
      <c r="AD109" t="s">
        <v>1582</v>
      </c>
      <c r="AE109" t="s">
        <v>288</v>
      </c>
    </row>
    <row r="110" spans="1:34" x14ac:dyDescent="0.25">
      <c r="A110" t="s">
        <v>241</v>
      </c>
      <c r="B110" t="s">
        <v>116</v>
      </c>
      <c r="C110">
        <v>2020</v>
      </c>
      <c r="D110" t="s">
        <v>1281</v>
      </c>
      <c r="E110">
        <v>0</v>
      </c>
      <c r="F110" t="s">
        <v>1365</v>
      </c>
      <c r="G110" t="s">
        <v>266</v>
      </c>
      <c r="H110">
        <v>1</v>
      </c>
      <c r="I110" s="11" t="s">
        <v>1304</v>
      </c>
      <c r="J110" s="11">
        <v>10</v>
      </c>
      <c r="K110" t="s">
        <v>1585</v>
      </c>
      <c r="L110" t="s">
        <v>1587</v>
      </c>
      <c r="M110" s="11">
        <v>2</v>
      </c>
      <c r="N110" s="11" t="s">
        <v>277</v>
      </c>
      <c r="O110" s="11" t="s">
        <v>1359</v>
      </c>
      <c r="Q110" s="4" t="s">
        <v>288</v>
      </c>
      <c r="R110" s="11" t="s">
        <v>1584</v>
      </c>
      <c r="S110" s="11" t="s">
        <v>1304</v>
      </c>
      <c r="T110" t="s">
        <v>1583</v>
      </c>
      <c r="U110" s="11">
        <v>9</v>
      </c>
      <c r="V110" s="11">
        <v>7.5</v>
      </c>
      <c r="W110" s="11" t="s">
        <v>1330</v>
      </c>
      <c r="X110" s="11" t="s">
        <v>1289</v>
      </c>
      <c r="Z110">
        <v>32</v>
      </c>
      <c r="AA110" s="11">
        <v>3</v>
      </c>
      <c r="AB110" s="22">
        <f t="shared" si="4"/>
        <v>8.5714285714285715E-2</v>
      </c>
      <c r="AC110" s="2" t="s">
        <v>1588</v>
      </c>
      <c r="AD110" t="s">
        <v>1421</v>
      </c>
      <c r="AG110" t="s">
        <v>1586</v>
      </c>
      <c r="AH110" t="s">
        <v>1367</v>
      </c>
    </row>
    <row r="111" spans="1:34" s="17" customFormat="1" x14ac:dyDescent="0.25">
      <c r="A111" s="17" t="s">
        <v>242</v>
      </c>
      <c r="B111" s="17" t="s">
        <v>117</v>
      </c>
      <c r="C111" s="17">
        <v>2020</v>
      </c>
      <c r="D111" s="17" t="s">
        <v>1473</v>
      </c>
      <c r="I111" s="18"/>
      <c r="J111" s="18"/>
      <c r="M111" s="18"/>
      <c r="N111" s="18"/>
      <c r="O111" s="18"/>
      <c r="Q111" s="20"/>
      <c r="R111" s="18"/>
      <c r="S111" s="18"/>
      <c r="U111" s="18"/>
      <c r="V111" s="18"/>
      <c r="W111" s="18"/>
      <c r="X111" s="18"/>
      <c r="Y111" s="18"/>
      <c r="AA111" s="18"/>
      <c r="AB111" s="23" t="e">
        <f t="shared" si="4"/>
        <v>#DIV/0!</v>
      </c>
      <c r="AC111" s="19"/>
    </row>
    <row r="112" spans="1:34" s="17" customFormat="1" x14ac:dyDescent="0.25">
      <c r="A112" s="17" t="s">
        <v>243</v>
      </c>
      <c r="B112" s="17" t="s">
        <v>118</v>
      </c>
      <c r="C112" s="17">
        <v>2019</v>
      </c>
      <c r="I112" s="18"/>
      <c r="J112" s="18"/>
      <c r="M112" s="18"/>
      <c r="N112" s="18"/>
      <c r="O112" s="18"/>
      <c r="Q112" s="20"/>
      <c r="R112" s="18"/>
      <c r="S112" s="18"/>
      <c r="U112" s="18"/>
      <c r="V112" s="18"/>
      <c r="W112" s="18"/>
      <c r="X112" s="18"/>
      <c r="Y112" s="18"/>
      <c r="AA112" s="18"/>
      <c r="AB112" s="23" t="e">
        <f t="shared" si="4"/>
        <v>#DIV/0!</v>
      </c>
      <c r="AC112" s="19"/>
    </row>
    <row r="113" spans="1:36" x14ac:dyDescent="0.25">
      <c r="A113" t="s">
        <v>244</v>
      </c>
      <c r="B113" t="s">
        <v>119</v>
      </c>
      <c r="C113">
        <v>2019</v>
      </c>
      <c r="D113" t="s">
        <v>1281</v>
      </c>
      <c r="E113">
        <v>1</v>
      </c>
      <c r="G113" t="s">
        <v>266</v>
      </c>
      <c r="H113">
        <v>0</v>
      </c>
      <c r="I113" s="11" t="s">
        <v>268</v>
      </c>
      <c r="J113" s="11" t="s">
        <v>268</v>
      </c>
      <c r="K113" t="s">
        <v>1461</v>
      </c>
      <c r="M113" s="11">
        <v>2</v>
      </c>
      <c r="N113" s="11" t="s">
        <v>1304</v>
      </c>
      <c r="O113" s="11" t="s">
        <v>1378</v>
      </c>
      <c r="Q113" s="4" t="s">
        <v>288</v>
      </c>
      <c r="R113" s="11" t="s">
        <v>1584</v>
      </c>
      <c r="S113" s="11" t="s">
        <v>1304</v>
      </c>
      <c r="T113" s="4" t="s">
        <v>1358</v>
      </c>
      <c r="U113" s="11">
        <v>1</v>
      </c>
      <c r="V113" s="11" t="s">
        <v>1308</v>
      </c>
      <c r="W113" s="11" t="s">
        <v>1285</v>
      </c>
      <c r="X113" s="11" t="s">
        <v>1304</v>
      </c>
      <c r="Z113">
        <v>25</v>
      </c>
      <c r="AA113" s="11">
        <v>6</v>
      </c>
      <c r="AB113" s="22">
        <f t="shared" si="4"/>
        <v>0.19354838709677419</v>
      </c>
      <c r="AC113" s="2" t="s">
        <v>1308</v>
      </c>
      <c r="AD113" t="s">
        <v>1589</v>
      </c>
      <c r="AE113" t="s">
        <v>1297</v>
      </c>
    </row>
    <row r="114" spans="1:36" x14ac:dyDescent="0.25">
      <c r="A114" t="s">
        <v>245</v>
      </c>
      <c r="B114" t="s">
        <v>120</v>
      </c>
      <c r="C114">
        <v>2020</v>
      </c>
      <c r="D114" t="s">
        <v>1281</v>
      </c>
      <c r="E114">
        <v>0</v>
      </c>
      <c r="G114" t="s">
        <v>266</v>
      </c>
      <c r="H114">
        <v>0</v>
      </c>
      <c r="I114" s="11" t="s">
        <v>268</v>
      </c>
      <c r="J114" s="11" t="s">
        <v>268</v>
      </c>
      <c r="K114" t="s">
        <v>1591</v>
      </c>
      <c r="L114" t="s">
        <v>1594</v>
      </c>
      <c r="M114" s="11" t="s">
        <v>1308</v>
      </c>
      <c r="N114" s="11" t="s">
        <v>1308</v>
      </c>
      <c r="O114" s="11" t="s">
        <v>279</v>
      </c>
      <c r="Q114" s="4" t="s">
        <v>1305</v>
      </c>
      <c r="R114" s="11" t="s">
        <v>1308</v>
      </c>
      <c r="S114" s="11" t="s">
        <v>1308</v>
      </c>
      <c r="T114" t="s">
        <v>1593</v>
      </c>
      <c r="U114" s="11">
        <v>4</v>
      </c>
      <c r="V114" s="11">
        <v>3.95</v>
      </c>
      <c r="W114" s="11" t="s">
        <v>1330</v>
      </c>
      <c r="X114" s="11">
        <v>12</v>
      </c>
      <c r="Z114">
        <v>36</v>
      </c>
      <c r="AA114" s="11">
        <v>4</v>
      </c>
      <c r="AB114" s="22">
        <f t="shared" si="4"/>
        <v>0.1</v>
      </c>
      <c r="AC114" s="2" t="s">
        <v>1304</v>
      </c>
      <c r="AD114" t="s">
        <v>1590</v>
      </c>
      <c r="AE114" t="s">
        <v>1297</v>
      </c>
    </row>
    <row r="115" spans="1:36" s="17" customFormat="1" x14ac:dyDescent="0.25">
      <c r="A115" s="17" t="s">
        <v>246</v>
      </c>
      <c r="B115" s="17" t="s">
        <v>121</v>
      </c>
      <c r="C115" s="17">
        <v>2019</v>
      </c>
      <c r="D115" s="17" t="s">
        <v>1374</v>
      </c>
      <c r="I115" s="18"/>
      <c r="J115" s="18"/>
      <c r="M115" s="18"/>
      <c r="N115" s="18"/>
      <c r="O115" s="18"/>
      <c r="Q115" s="20"/>
      <c r="R115" s="18"/>
      <c r="S115" s="18"/>
      <c r="U115" s="18"/>
      <c r="V115" s="18"/>
      <c r="W115" s="18"/>
      <c r="X115" s="18"/>
      <c r="Y115" s="18"/>
      <c r="AA115" s="18"/>
      <c r="AB115" s="23" t="e">
        <f t="shared" si="4"/>
        <v>#DIV/0!</v>
      </c>
      <c r="AC115" s="19"/>
    </row>
    <row r="116" spans="1:36" s="17" customFormat="1" x14ac:dyDescent="0.25">
      <c r="A116" s="17" t="s">
        <v>247</v>
      </c>
      <c r="B116" s="17" t="s">
        <v>122</v>
      </c>
      <c r="C116" s="17">
        <v>2020</v>
      </c>
      <c r="D116" s="17" t="s">
        <v>1374</v>
      </c>
      <c r="I116" s="18"/>
      <c r="J116" s="18"/>
      <c r="M116" s="18"/>
      <c r="N116" s="18"/>
      <c r="O116" s="18"/>
      <c r="Q116" s="20"/>
      <c r="R116" s="18"/>
      <c r="S116" s="18"/>
      <c r="U116" s="18"/>
      <c r="V116" s="18"/>
      <c r="W116" s="18"/>
      <c r="X116" s="18"/>
      <c r="Y116" s="18"/>
      <c r="AA116" s="18"/>
      <c r="AB116" s="23" t="e">
        <f t="shared" si="4"/>
        <v>#DIV/0!</v>
      </c>
      <c r="AC116" s="19"/>
    </row>
    <row r="117" spans="1:36" s="17" customFormat="1" x14ac:dyDescent="0.25">
      <c r="A117" s="17" t="s">
        <v>248</v>
      </c>
      <c r="B117" s="17" t="s">
        <v>123</v>
      </c>
      <c r="C117" s="17">
        <v>2019</v>
      </c>
      <c r="D117" s="17" t="s">
        <v>1425</v>
      </c>
      <c r="I117" s="18"/>
      <c r="J117" s="18"/>
      <c r="M117" s="18"/>
      <c r="N117" s="18"/>
      <c r="O117" s="18"/>
      <c r="Q117" s="20"/>
      <c r="R117" s="18"/>
      <c r="S117" s="18"/>
      <c r="U117" s="18"/>
      <c r="V117" s="18"/>
      <c r="W117" s="18"/>
      <c r="X117" s="18"/>
      <c r="Y117" s="18"/>
      <c r="AA117" s="18"/>
      <c r="AB117" s="23" t="e">
        <f t="shared" si="4"/>
        <v>#DIV/0!</v>
      </c>
      <c r="AC117" s="19"/>
    </row>
    <row r="118" spans="1:36" x14ac:dyDescent="0.25">
      <c r="A118" t="s">
        <v>249</v>
      </c>
      <c r="B118" t="s">
        <v>124</v>
      </c>
      <c r="C118">
        <v>2020</v>
      </c>
      <c r="D118" t="s">
        <v>1281</v>
      </c>
      <c r="E118">
        <v>0</v>
      </c>
      <c r="F118" t="s">
        <v>1341</v>
      </c>
      <c r="G118" t="s">
        <v>266</v>
      </c>
      <c r="H118">
        <v>0</v>
      </c>
      <c r="I118" s="11" t="s">
        <v>268</v>
      </c>
      <c r="J118" s="11" t="s">
        <v>268</v>
      </c>
      <c r="K118" t="s">
        <v>1461</v>
      </c>
      <c r="M118" s="11" t="s">
        <v>1308</v>
      </c>
      <c r="N118" s="11" t="s">
        <v>1308</v>
      </c>
      <c r="O118" s="11" t="s">
        <v>1451</v>
      </c>
      <c r="Q118" s="4" t="s">
        <v>288</v>
      </c>
      <c r="R118" s="11" t="s">
        <v>1498</v>
      </c>
      <c r="S118" s="11" t="s">
        <v>1304</v>
      </c>
      <c r="T118" t="s">
        <v>1450</v>
      </c>
      <c r="U118" s="11">
        <v>4</v>
      </c>
      <c r="V118" s="11">
        <v>3</v>
      </c>
      <c r="W118" s="11" t="s">
        <v>1327</v>
      </c>
      <c r="X118" s="11" t="s">
        <v>1455</v>
      </c>
      <c r="Z118">
        <v>86</v>
      </c>
      <c r="AA118" s="11">
        <v>8</v>
      </c>
      <c r="AB118" s="22">
        <f t="shared" si="4"/>
        <v>8.5106382978723402E-2</v>
      </c>
      <c r="AC118" s="2" t="s">
        <v>1595</v>
      </c>
    </row>
    <row r="119" spans="1:36" s="17" customFormat="1" x14ac:dyDescent="0.25">
      <c r="A119" s="17" t="s">
        <v>250</v>
      </c>
      <c r="B119" s="17" t="s">
        <v>125</v>
      </c>
      <c r="C119" s="17">
        <v>2019</v>
      </c>
      <c r="D119" s="17" t="s">
        <v>1425</v>
      </c>
      <c r="I119" s="18"/>
      <c r="J119" s="18"/>
      <c r="M119" s="18"/>
      <c r="N119" s="18"/>
      <c r="O119" s="18"/>
      <c r="Q119" s="20"/>
      <c r="R119" s="18"/>
      <c r="S119" s="18"/>
      <c r="U119" s="18"/>
      <c r="V119" s="18"/>
      <c r="W119" s="18"/>
      <c r="X119" s="18"/>
      <c r="Y119" s="18"/>
      <c r="AA119" s="18"/>
      <c r="AB119" s="23" t="e">
        <f t="shared" si="4"/>
        <v>#DIV/0!</v>
      </c>
      <c r="AC119" s="19"/>
    </row>
    <row r="120" spans="1:36" s="17" customFormat="1" x14ac:dyDescent="0.25">
      <c r="A120" s="17" t="s">
        <v>251</v>
      </c>
      <c r="B120" s="17" t="s">
        <v>126</v>
      </c>
      <c r="C120" s="17">
        <v>2019</v>
      </c>
      <c r="D120" s="17" t="s">
        <v>1374</v>
      </c>
      <c r="I120" s="18"/>
      <c r="J120" s="18"/>
      <c r="M120" s="18"/>
      <c r="N120" s="18"/>
      <c r="O120" s="18"/>
      <c r="Q120" s="20"/>
      <c r="R120" s="18"/>
      <c r="S120" s="18"/>
      <c r="U120" s="18"/>
      <c r="V120" s="18"/>
      <c r="W120" s="18"/>
      <c r="X120" s="18"/>
      <c r="Y120" s="18"/>
      <c r="AA120" s="18"/>
      <c r="AB120" s="23" t="e">
        <f t="shared" si="4"/>
        <v>#DIV/0!</v>
      </c>
      <c r="AC120" s="19"/>
    </row>
    <row r="121" spans="1:36" x14ac:dyDescent="0.25">
      <c r="A121" t="s">
        <v>252</v>
      </c>
      <c r="B121" t="s">
        <v>127</v>
      </c>
      <c r="C121">
        <v>2020</v>
      </c>
      <c r="D121" t="s">
        <v>1281</v>
      </c>
      <c r="E121">
        <v>0</v>
      </c>
      <c r="F121" t="s">
        <v>1521</v>
      </c>
      <c r="G121" t="s">
        <v>266</v>
      </c>
      <c r="H121">
        <v>0</v>
      </c>
      <c r="I121" s="11" t="s">
        <v>268</v>
      </c>
      <c r="J121" s="11" t="s">
        <v>268</v>
      </c>
      <c r="K121" t="s">
        <v>1461</v>
      </c>
      <c r="M121" s="11" t="s">
        <v>1577</v>
      </c>
      <c r="N121" s="11" t="s">
        <v>1308</v>
      </c>
      <c r="O121" s="11" t="s">
        <v>1597</v>
      </c>
      <c r="Q121" s="4" t="s">
        <v>288</v>
      </c>
      <c r="R121" s="11" t="s">
        <v>1506</v>
      </c>
      <c r="S121" s="11" t="s">
        <v>1304</v>
      </c>
      <c r="T121" t="s">
        <v>1307</v>
      </c>
      <c r="U121" s="11">
        <v>7</v>
      </c>
      <c r="V121" s="11">
        <v>6.95</v>
      </c>
      <c r="W121" s="11" t="s">
        <v>1330</v>
      </c>
      <c r="X121" s="11" t="s">
        <v>1596</v>
      </c>
      <c r="Z121">
        <v>102</v>
      </c>
      <c r="AA121" s="11">
        <v>19</v>
      </c>
      <c r="AB121" s="22">
        <f t="shared" si="4"/>
        <v>0.15702479338842976</v>
      </c>
      <c r="AC121" s="2" t="s">
        <v>1598</v>
      </c>
      <c r="AD121" t="s">
        <v>1599</v>
      </c>
      <c r="AE121" t="s">
        <v>288</v>
      </c>
      <c r="AH121" t="s">
        <v>1367</v>
      </c>
    </row>
    <row r="122" spans="1:36" x14ac:dyDescent="0.25">
      <c r="A122" t="s">
        <v>253</v>
      </c>
      <c r="B122" t="s">
        <v>128</v>
      </c>
      <c r="C122">
        <v>2020</v>
      </c>
      <c r="D122" t="s">
        <v>1281</v>
      </c>
      <c r="E122">
        <v>0</v>
      </c>
      <c r="G122" t="s">
        <v>266</v>
      </c>
      <c r="H122">
        <v>1</v>
      </c>
      <c r="I122" s="11" t="s">
        <v>268</v>
      </c>
      <c r="J122" s="11" t="s">
        <v>1601</v>
      </c>
      <c r="K122" t="s">
        <v>1461</v>
      </c>
      <c r="L122" t="s">
        <v>1607</v>
      </c>
      <c r="M122" s="11" t="s">
        <v>1308</v>
      </c>
      <c r="N122" s="11" t="s">
        <v>1308</v>
      </c>
      <c r="O122" s="11" t="s">
        <v>280</v>
      </c>
      <c r="Q122" s="4" t="s">
        <v>288</v>
      </c>
      <c r="R122" s="11" t="s">
        <v>1497</v>
      </c>
      <c r="S122" s="11" t="s">
        <v>1304</v>
      </c>
      <c r="T122" t="s">
        <v>1602</v>
      </c>
      <c r="U122" s="11">
        <v>10</v>
      </c>
      <c r="V122" s="11">
        <v>10</v>
      </c>
      <c r="W122" s="11" t="s">
        <v>1694</v>
      </c>
      <c r="X122" s="11" t="s">
        <v>1393</v>
      </c>
      <c r="Y122" s="11" t="s">
        <v>1604</v>
      </c>
      <c r="Z122">
        <v>145</v>
      </c>
      <c r="AA122" s="11">
        <v>5</v>
      </c>
      <c r="AB122" s="22">
        <f t="shared" si="4"/>
        <v>3.3333333333333333E-2</v>
      </c>
      <c r="AC122" s="2" t="s">
        <v>1605</v>
      </c>
      <c r="AD122" t="s">
        <v>1606</v>
      </c>
      <c r="AE122" t="s">
        <v>288</v>
      </c>
      <c r="AG122" t="s">
        <v>1600</v>
      </c>
    </row>
    <row r="123" spans="1:36" x14ac:dyDescent="0.25">
      <c r="A123" t="s">
        <v>254</v>
      </c>
      <c r="B123" t="s">
        <v>129</v>
      </c>
      <c r="C123">
        <v>2020</v>
      </c>
      <c r="D123" t="s">
        <v>1281</v>
      </c>
      <c r="E123">
        <v>0</v>
      </c>
      <c r="G123" t="s">
        <v>266</v>
      </c>
      <c r="H123">
        <v>1</v>
      </c>
      <c r="I123" s="11" t="s">
        <v>268</v>
      </c>
      <c r="J123" s="11" t="s">
        <v>1485</v>
      </c>
      <c r="L123" t="s">
        <v>1608</v>
      </c>
      <c r="M123" s="11" t="s">
        <v>1308</v>
      </c>
      <c r="N123" s="11" t="s">
        <v>1308</v>
      </c>
      <c r="O123" s="11" t="s">
        <v>283</v>
      </c>
      <c r="Q123" s="4" t="s">
        <v>1305</v>
      </c>
      <c r="R123" s="11" t="s">
        <v>1308</v>
      </c>
      <c r="S123" s="11" t="s">
        <v>1308</v>
      </c>
      <c r="T123" t="s">
        <v>1358</v>
      </c>
      <c r="U123" s="11">
        <v>8</v>
      </c>
      <c r="V123" s="11">
        <v>8</v>
      </c>
      <c r="W123" s="11" t="s">
        <v>1330</v>
      </c>
      <c r="X123" s="11" t="s">
        <v>1610</v>
      </c>
      <c r="Z123">
        <v>97</v>
      </c>
      <c r="AA123" s="11">
        <v>2</v>
      </c>
      <c r="AB123" s="22">
        <f t="shared" si="4"/>
        <v>2.0202020202020204E-2</v>
      </c>
      <c r="AC123" s="2" t="s">
        <v>1304</v>
      </c>
      <c r="AD123" t="s">
        <v>1609</v>
      </c>
      <c r="AE123" t="s">
        <v>288</v>
      </c>
    </row>
    <row r="124" spans="1:36" x14ac:dyDescent="0.25">
      <c r="A124" t="s">
        <v>255</v>
      </c>
      <c r="B124" t="s">
        <v>130</v>
      </c>
      <c r="C124">
        <v>2020</v>
      </c>
      <c r="D124" t="s">
        <v>1281</v>
      </c>
      <c r="E124">
        <v>0</v>
      </c>
      <c r="G124" t="s">
        <v>266</v>
      </c>
      <c r="H124">
        <v>1</v>
      </c>
      <c r="I124" s="11" t="s">
        <v>268</v>
      </c>
      <c r="J124" s="11" t="s">
        <v>1485</v>
      </c>
      <c r="L124" t="s">
        <v>1608</v>
      </c>
      <c r="M124" s="11" t="s">
        <v>1308</v>
      </c>
      <c r="N124" s="11" t="s">
        <v>1308</v>
      </c>
      <c r="O124" s="11" t="s">
        <v>283</v>
      </c>
      <c r="Q124" s="4" t="s">
        <v>1305</v>
      </c>
      <c r="R124" s="11" t="s">
        <v>1308</v>
      </c>
      <c r="S124" s="11" t="s">
        <v>1308</v>
      </c>
      <c r="T124" t="s">
        <v>1358</v>
      </c>
      <c r="U124" s="11">
        <v>8</v>
      </c>
      <c r="V124" s="11">
        <v>8</v>
      </c>
      <c r="W124" s="11" t="s">
        <v>1330</v>
      </c>
      <c r="X124" s="11" t="s">
        <v>1610</v>
      </c>
      <c r="Z124">
        <v>57</v>
      </c>
      <c r="AA124" s="11">
        <v>0</v>
      </c>
      <c r="AB124" s="22">
        <f t="shared" si="4"/>
        <v>0</v>
      </c>
      <c r="AC124" s="2" t="s">
        <v>268</v>
      </c>
    </row>
    <row r="125" spans="1:36" x14ac:dyDescent="0.25">
      <c r="A125" t="s">
        <v>256</v>
      </c>
      <c r="B125" t="s">
        <v>131</v>
      </c>
      <c r="C125">
        <v>2019</v>
      </c>
      <c r="D125" t="s">
        <v>1281</v>
      </c>
      <c r="E125">
        <v>0</v>
      </c>
      <c r="F125" t="s">
        <v>1365</v>
      </c>
      <c r="G125" t="s">
        <v>266</v>
      </c>
      <c r="H125">
        <v>1</v>
      </c>
      <c r="I125" s="11" t="s">
        <v>268</v>
      </c>
      <c r="J125" s="11">
        <v>10</v>
      </c>
      <c r="L125" t="s">
        <v>1608</v>
      </c>
      <c r="O125" s="11" t="s">
        <v>1611</v>
      </c>
      <c r="Q125" s="4" t="s">
        <v>288</v>
      </c>
      <c r="R125" s="11" t="s">
        <v>1497</v>
      </c>
      <c r="S125" s="11" t="s">
        <v>1304</v>
      </c>
      <c r="T125" t="s">
        <v>1602</v>
      </c>
      <c r="U125" s="11">
        <v>15</v>
      </c>
      <c r="V125" s="11">
        <v>15</v>
      </c>
      <c r="W125" s="11" t="s">
        <v>1330</v>
      </c>
      <c r="X125" s="11" t="s">
        <v>1286</v>
      </c>
      <c r="Z125">
        <v>71</v>
      </c>
      <c r="AA125" s="11">
        <v>5</v>
      </c>
      <c r="AB125" s="22">
        <f t="shared" si="4"/>
        <v>6.5789473684210523E-2</v>
      </c>
      <c r="AC125" s="2" t="s">
        <v>1304</v>
      </c>
      <c r="AD125" t="s">
        <v>1612</v>
      </c>
      <c r="AE125" t="s">
        <v>1297</v>
      </c>
    </row>
    <row r="126" spans="1:36" x14ac:dyDescent="0.25">
      <c r="A126" t="s">
        <v>257</v>
      </c>
      <c r="B126" t="s">
        <v>132</v>
      </c>
      <c r="C126">
        <v>2019</v>
      </c>
      <c r="D126" t="s">
        <v>1281</v>
      </c>
      <c r="E126">
        <v>0</v>
      </c>
      <c r="F126" t="s">
        <v>1614</v>
      </c>
      <c r="G126" t="s">
        <v>1271</v>
      </c>
      <c r="H126">
        <v>1</v>
      </c>
      <c r="I126" s="11">
        <v>1.5900000000000001E-2</v>
      </c>
      <c r="J126" s="11">
        <v>5</v>
      </c>
      <c r="L126" t="s">
        <v>1618</v>
      </c>
      <c r="M126" s="11" t="s">
        <v>1308</v>
      </c>
      <c r="N126" s="11" t="s">
        <v>1308</v>
      </c>
      <c r="O126" s="11" t="s">
        <v>1308</v>
      </c>
      <c r="Q126" s="4" t="s">
        <v>1305</v>
      </c>
      <c r="R126" s="11" t="s">
        <v>1308</v>
      </c>
      <c r="S126" s="11" t="s">
        <v>1308</v>
      </c>
      <c r="T126" s="4" t="s">
        <v>1483</v>
      </c>
      <c r="U126" s="11">
        <v>3.5</v>
      </c>
      <c r="V126" s="11">
        <v>3</v>
      </c>
      <c r="W126" s="11" t="s">
        <v>1330</v>
      </c>
      <c r="X126" s="11">
        <v>2.5</v>
      </c>
      <c r="Y126" s="11" t="s">
        <v>1615</v>
      </c>
      <c r="Z126">
        <v>21</v>
      </c>
      <c r="AA126" s="11">
        <v>1</v>
      </c>
      <c r="AB126" s="22">
        <f t="shared" si="4"/>
        <v>4.5454545454545456E-2</v>
      </c>
      <c r="AC126" s="2" t="s">
        <v>1613</v>
      </c>
      <c r="AD126" t="s">
        <v>1670</v>
      </c>
      <c r="AE126" t="s">
        <v>288</v>
      </c>
      <c r="AH126" t="s">
        <v>1434</v>
      </c>
    </row>
    <row r="127" spans="1:36" x14ac:dyDescent="0.25">
      <c r="A127" t="s">
        <v>257</v>
      </c>
      <c r="B127" t="s">
        <v>132</v>
      </c>
      <c r="C127">
        <v>2019</v>
      </c>
      <c r="D127" t="s">
        <v>1281</v>
      </c>
      <c r="E127">
        <v>0</v>
      </c>
      <c r="F127" t="s">
        <v>1614</v>
      </c>
      <c r="G127" t="s">
        <v>1271</v>
      </c>
      <c r="H127">
        <v>1</v>
      </c>
      <c r="I127" s="11">
        <v>1.5900000000000001E-2</v>
      </c>
      <c r="J127" s="11">
        <v>5</v>
      </c>
      <c r="L127" t="s">
        <v>1618</v>
      </c>
      <c r="M127" s="11" t="s">
        <v>1308</v>
      </c>
      <c r="N127" s="11" t="s">
        <v>1308</v>
      </c>
      <c r="O127" s="11" t="s">
        <v>1308</v>
      </c>
      <c r="Q127" s="4" t="s">
        <v>1305</v>
      </c>
      <c r="R127" s="11" t="s">
        <v>1308</v>
      </c>
      <c r="S127" s="11" t="s">
        <v>1308</v>
      </c>
      <c r="T127" s="4" t="s">
        <v>1483</v>
      </c>
      <c r="U127" s="11">
        <v>4</v>
      </c>
      <c r="V127" s="11">
        <v>3.5</v>
      </c>
      <c r="W127" s="11" t="s">
        <v>1330</v>
      </c>
      <c r="X127" s="11" t="s">
        <v>1571</v>
      </c>
      <c r="Y127" s="11" t="s">
        <v>1616</v>
      </c>
      <c r="Z127">
        <v>35</v>
      </c>
      <c r="AA127" s="11">
        <v>2</v>
      </c>
      <c r="AB127" s="22">
        <f t="shared" si="4"/>
        <v>5.4054054054054057E-2</v>
      </c>
      <c r="AC127" s="2" t="s">
        <v>1613</v>
      </c>
      <c r="AD127" t="s">
        <v>1671</v>
      </c>
      <c r="AE127" t="s">
        <v>288</v>
      </c>
    </row>
    <row r="128" spans="1:36" x14ac:dyDescent="0.25">
      <c r="A128" t="s">
        <v>258</v>
      </c>
      <c r="B128" t="s">
        <v>133</v>
      </c>
      <c r="C128">
        <v>2019</v>
      </c>
      <c r="D128" t="s">
        <v>1281</v>
      </c>
      <c r="E128">
        <v>0</v>
      </c>
      <c r="F128" t="s">
        <v>1617</v>
      </c>
      <c r="H128">
        <v>1</v>
      </c>
      <c r="I128" s="11" t="s">
        <v>1304</v>
      </c>
      <c r="J128" s="11" t="s">
        <v>1304</v>
      </c>
      <c r="K128" t="s">
        <v>1351</v>
      </c>
      <c r="L128" t="s">
        <v>1592</v>
      </c>
      <c r="M128" s="11" t="s">
        <v>1308</v>
      </c>
      <c r="N128" s="11" t="s">
        <v>1308</v>
      </c>
      <c r="O128" s="11" t="s">
        <v>1304</v>
      </c>
      <c r="Q128" s="4" t="s">
        <v>288</v>
      </c>
      <c r="R128" s="11" t="s">
        <v>1619</v>
      </c>
      <c r="S128" s="11" t="s">
        <v>1304</v>
      </c>
      <c r="T128" t="s">
        <v>268</v>
      </c>
      <c r="U128" s="11">
        <v>4</v>
      </c>
      <c r="V128" s="11">
        <v>3.7</v>
      </c>
      <c r="W128" s="11" t="s">
        <v>1330</v>
      </c>
      <c r="X128" s="11">
        <v>4.5</v>
      </c>
      <c r="Z128">
        <v>64</v>
      </c>
      <c r="AA128" s="11">
        <v>10</v>
      </c>
      <c r="AB128" s="22">
        <f t="shared" si="4"/>
        <v>0.13513513513513514</v>
      </c>
      <c r="AC128" s="2" t="s">
        <v>1304</v>
      </c>
      <c r="AE128" t="s">
        <v>1297</v>
      </c>
      <c r="AI128" t="s">
        <v>1697</v>
      </c>
      <c r="AJ128">
        <v>5</v>
      </c>
    </row>
    <row r="129" spans="1:35" s="17" customFormat="1" x14ac:dyDescent="0.25">
      <c r="A129" s="17" t="s">
        <v>259</v>
      </c>
      <c r="B129" s="17" t="s">
        <v>134</v>
      </c>
      <c r="C129" s="17">
        <v>2020</v>
      </c>
      <c r="I129" s="18"/>
      <c r="J129" s="18"/>
      <c r="M129" s="18"/>
      <c r="N129" s="18"/>
      <c r="O129" s="18"/>
      <c r="Q129" s="20"/>
      <c r="R129" s="18"/>
      <c r="S129" s="18"/>
      <c r="U129" s="18"/>
      <c r="V129" s="18"/>
      <c r="W129" s="18"/>
      <c r="X129" s="18"/>
      <c r="Y129" s="18"/>
      <c r="AA129" s="18"/>
      <c r="AB129" s="23" t="e">
        <f t="shared" si="4"/>
        <v>#DIV/0!</v>
      </c>
      <c r="AC129" s="19"/>
    </row>
    <row r="130" spans="1:35" s="17" customFormat="1" x14ac:dyDescent="0.25">
      <c r="A130" s="17" t="s">
        <v>260</v>
      </c>
      <c r="B130" s="17" t="s">
        <v>135</v>
      </c>
      <c r="C130" s="17">
        <v>2019</v>
      </c>
      <c r="I130" s="18"/>
      <c r="J130" s="18"/>
      <c r="M130" s="18"/>
      <c r="N130" s="18"/>
      <c r="O130" s="18"/>
      <c r="Q130" s="20"/>
      <c r="R130" s="18"/>
      <c r="S130" s="18"/>
      <c r="U130" s="18"/>
      <c r="V130" s="18"/>
      <c r="W130" s="18"/>
      <c r="X130" s="18"/>
      <c r="Y130" s="18"/>
      <c r="AA130" s="18"/>
      <c r="AB130" s="23" t="e">
        <f t="shared" si="4"/>
        <v>#DIV/0!</v>
      </c>
      <c r="AC130" s="19"/>
    </row>
    <row r="131" spans="1:35" s="17" customFormat="1" x14ac:dyDescent="0.25">
      <c r="A131" s="17" t="s">
        <v>261</v>
      </c>
      <c r="B131" s="17" t="s">
        <v>136</v>
      </c>
      <c r="C131" s="17">
        <v>2020</v>
      </c>
      <c r="I131" s="18"/>
      <c r="J131" s="18"/>
      <c r="M131" s="18"/>
      <c r="N131" s="18"/>
      <c r="O131" s="18"/>
      <c r="Q131" s="20"/>
      <c r="R131" s="18"/>
      <c r="S131" s="18"/>
      <c r="U131" s="18"/>
      <c r="V131" s="18"/>
      <c r="W131" s="18"/>
      <c r="X131" s="18"/>
      <c r="Y131" s="18"/>
      <c r="AA131" s="18"/>
      <c r="AB131" s="23" t="e">
        <f t="shared" si="4"/>
        <v>#DIV/0!</v>
      </c>
      <c r="AC131" s="19"/>
    </row>
    <row r="132" spans="1:35" x14ac:dyDescent="0.25">
      <c r="A132" t="s">
        <v>262</v>
      </c>
      <c r="B132" t="s">
        <v>137</v>
      </c>
      <c r="C132">
        <v>2019</v>
      </c>
      <c r="D132" t="s">
        <v>1281</v>
      </c>
      <c r="E132">
        <v>1</v>
      </c>
      <c r="G132" t="s">
        <v>266</v>
      </c>
      <c r="H132">
        <v>1</v>
      </c>
      <c r="I132" s="11" t="s">
        <v>268</v>
      </c>
      <c r="J132" s="11">
        <v>0.1</v>
      </c>
      <c r="K132" t="s">
        <v>1461</v>
      </c>
      <c r="M132" s="11">
        <v>2</v>
      </c>
      <c r="N132" s="11" t="s">
        <v>277</v>
      </c>
      <c r="O132" s="11" t="s">
        <v>1378</v>
      </c>
      <c r="Q132" s="4" t="s">
        <v>288</v>
      </c>
      <c r="R132" s="11" t="s">
        <v>1497</v>
      </c>
      <c r="S132" s="11" t="s">
        <v>1308</v>
      </c>
      <c r="T132" s="4" t="s">
        <v>1620</v>
      </c>
      <c r="U132" s="11">
        <v>4</v>
      </c>
      <c r="V132" s="11">
        <v>4</v>
      </c>
      <c r="W132" s="11" t="s">
        <v>1330</v>
      </c>
      <c r="X132" s="11" t="s">
        <v>1622</v>
      </c>
      <c r="Z132">
        <v>59</v>
      </c>
      <c r="AA132" s="11">
        <v>11</v>
      </c>
      <c r="AB132" s="22">
        <f t="shared" si="4"/>
        <v>0.15714285714285714</v>
      </c>
      <c r="AC132" s="2" t="s">
        <v>1407</v>
      </c>
      <c r="AD132" t="s">
        <v>1621</v>
      </c>
    </row>
    <row r="133" spans="1:35" x14ac:dyDescent="0.25">
      <c r="A133" t="s">
        <v>263</v>
      </c>
      <c r="B133" t="s">
        <v>138</v>
      </c>
      <c r="C133">
        <v>2020</v>
      </c>
      <c r="D133" t="s">
        <v>1281</v>
      </c>
      <c r="E133">
        <v>0</v>
      </c>
      <c r="G133" t="s">
        <v>1271</v>
      </c>
      <c r="H133">
        <v>1</v>
      </c>
      <c r="I133" s="11">
        <v>1.5900000000000001E-2</v>
      </c>
      <c r="J133" s="11">
        <v>5</v>
      </c>
      <c r="L133" t="s">
        <v>1618</v>
      </c>
      <c r="M133" s="11" t="s">
        <v>1308</v>
      </c>
      <c r="N133" s="11" t="s">
        <v>1308</v>
      </c>
      <c r="O133" s="11" t="s">
        <v>1308</v>
      </c>
      <c r="Q133" s="4" t="s">
        <v>1305</v>
      </c>
      <c r="R133" s="11" t="s">
        <v>1308</v>
      </c>
      <c r="S133" s="11" t="s">
        <v>1308</v>
      </c>
      <c r="T133" s="4" t="s">
        <v>1483</v>
      </c>
      <c r="U133" s="11">
        <v>4</v>
      </c>
      <c r="V133" s="11">
        <v>3.5</v>
      </c>
      <c r="W133" s="11" t="s">
        <v>1330</v>
      </c>
      <c r="X133" s="11" t="s">
        <v>1571</v>
      </c>
      <c r="Z133">
        <v>71</v>
      </c>
      <c r="AA133" s="11">
        <v>10</v>
      </c>
      <c r="AB133" s="22">
        <f t="shared" si="4"/>
        <v>0.12345679012345678</v>
      </c>
      <c r="AC133" s="2" t="s">
        <v>1304</v>
      </c>
      <c r="AD133" t="s">
        <v>1624</v>
      </c>
      <c r="AE133" t="s">
        <v>1305</v>
      </c>
    </row>
    <row r="137" spans="1:35" ht="213" customHeight="1" x14ac:dyDescent="0.25">
      <c r="D137" s="1" t="s">
        <v>1631</v>
      </c>
      <c r="K137" t="s">
        <v>1633</v>
      </c>
      <c r="M137" s="14" t="s">
        <v>1383</v>
      </c>
      <c r="N137" s="1"/>
      <c r="O137" s="1"/>
      <c r="P137" s="1"/>
      <c r="Q137" s="21"/>
      <c r="R137" s="14"/>
      <c r="S137" s="14"/>
      <c r="T137" s="1"/>
      <c r="U137" s="14"/>
      <c r="V137" s="14"/>
      <c r="W137" s="14" t="s">
        <v>1328</v>
      </c>
      <c r="X137" s="14" t="s">
        <v>1695</v>
      </c>
      <c r="Y137" s="14" t="s">
        <v>1623</v>
      </c>
      <c r="Z137" s="1"/>
      <c r="AA137" s="14"/>
      <c r="AB137" s="25"/>
      <c r="AC137" s="16" t="s">
        <v>1536</v>
      </c>
      <c r="AD137" s="1" t="s">
        <v>1454</v>
      </c>
      <c r="AE137" s="1"/>
      <c r="AI137" t="s">
        <v>1698</v>
      </c>
    </row>
    <row r="138" spans="1:35" x14ac:dyDescent="0.25">
      <c r="AC138" s="2" t="s">
        <v>1310</v>
      </c>
    </row>
    <row r="139" spans="1:35" x14ac:dyDescent="0.25">
      <c r="AC139" s="2" t="s">
        <v>1311</v>
      </c>
    </row>
  </sheetData>
  <pageMargins left="0.7" right="0.7" top="0.75" bottom="0.75" header="0.3" footer="0.3"/>
  <pageSetup orientation="portrait" horizontalDpi="4294967293" vertic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25"/>
  <sheetViews>
    <sheetView tabSelected="1" workbookViewId="0">
      <selection activeCell="D23" sqref="D23"/>
    </sheetView>
  </sheetViews>
  <sheetFormatPr defaultRowHeight="15" x14ac:dyDescent="0.25"/>
  <cols>
    <col min="1" max="1" width="31" customWidth="1"/>
    <col min="4" max="4" width="18.140625" customWidth="1"/>
  </cols>
  <sheetData>
    <row r="2" spans="1:5" x14ac:dyDescent="0.25">
      <c r="A2" t="s">
        <v>1768</v>
      </c>
      <c r="B2">
        <v>99</v>
      </c>
    </row>
    <row r="3" spans="1:5" x14ac:dyDescent="0.25">
      <c r="A3" t="s">
        <v>1769</v>
      </c>
      <c r="B3">
        <v>215</v>
      </c>
    </row>
    <row r="4" spans="1:5" x14ac:dyDescent="0.25">
      <c r="A4" t="s">
        <v>421</v>
      </c>
      <c r="B4">
        <v>200</v>
      </c>
    </row>
    <row r="5" spans="1:5" x14ac:dyDescent="0.25">
      <c r="A5" t="s">
        <v>1770</v>
      </c>
      <c r="B5">
        <v>45</v>
      </c>
    </row>
    <row r="6" spans="1:5" x14ac:dyDescent="0.25">
      <c r="B6">
        <f>SUM(B2:B5)</f>
        <v>559</v>
      </c>
    </row>
    <row r="8" spans="1:5" x14ac:dyDescent="0.25">
      <c r="A8" t="s">
        <v>1771</v>
      </c>
      <c r="B8">
        <v>288</v>
      </c>
    </row>
    <row r="11" spans="1:5" x14ac:dyDescent="0.25">
      <c r="A11" t="s">
        <v>1757</v>
      </c>
      <c r="B11">
        <v>7</v>
      </c>
    </row>
    <row r="12" spans="1:5" x14ac:dyDescent="0.25">
      <c r="A12" t="s">
        <v>1756</v>
      </c>
      <c r="B12">
        <v>13</v>
      </c>
      <c r="D12" t="s">
        <v>1766</v>
      </c>
      <c r="E12">
        <f>B8-SUM(B11:B18)</f>
        <v>183</v>
      </c>
    </row>
    <row r="13" spans="1:5" x14ac:dyDescent="0.25">
      <c r="A13" t="s">
        <v>1758</v>
      </c>
      <c r="B13">
        <v>7</v>
      </c>
    </row>
    <row r="14" spans="1:5" x14ac:dyDescent="0.25">
      <c r="A14" t="s">
        <v>1759</v>
      </c>
      <c r="B14">
        <v>12</v>
      </c>
    </row>
    <row r="15" spans="1:5" x14ac:dyDescent="0.25">
      <c r="A15" t="s">
        <v>1760</v>
      </c>
      <c r="B15">
        <v>2</v>
      </c>
    </row>
    <row r="16" spans="1:5" x14ac:dyDescent="0.25">
      <c r="A16" t="s">
        <v>1761</v>
      </c>
      <c r="B16">
        <v>45</v>
      </c>
    </row>
    <row r="17" spans="1:5" x14ac:dyDescent="0.25">
      <c r="A17" t="s">
        <v>1764</v>
      </c>
      <c r="B17">
        <v>10</v>
      </c>
    </row>
    <row r="18" spans="1:5" x14ac:dyDescent="0.25">
      <c r="A18" t="s">
        <v>1762</v>
      </c>
      <c r="B18">
        <v>9</v>
      </c>
    </row>
    <row r="19" spans="1:5" x14ac:dyDescent="0.25">
      <c r="A19" t="s">
        <v>1772</v>
      </c>
      <c r="B19">
        <f>SUM(B11:B18)</f>
        <v>105</v>
      </c>
    </row>
    <row r="22" spans="1:5" x14ac:dyDescent="0.25">
      <c r="A22" t="s">
        <v>1763</v>
      </c>
      <c r="B22">
        <v>56</v>
      </c>
      <c r="D22" t="s">
        <v>1767</v>
      </c>
      <c r="E22">
        <f>E12-SUM(B22:B24)</f>
        <v>95</v>
      </c>
    </row>
    <row r="23" spans="1:5" x14ac:dyDescent="0.25">
      <c r="A23" t="s">
        <v>1491</v>
      </c>
      <c r="B23">
        <v>21</v>
      </c>
    </row>
    <row r="24" spans="1:5" x14ac:dyDescent="0.25">
      <c r="A24" t="s">
        <v>1765</v>
      </c>
      <c r="B24">
        <v>11</v>
      </c>
    </row>
    <row r="25" spans="1:5" x14ac:dyDescent="0.25">
      <c r="A25" t="s">
        <v>1772</v>
      </c>
      <c r="B25">
        <f>SUM(B22:B24)</f>
        <v>88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209"/>
  <sheetViews>
    <sheetView zoomScale="55" zoomScaleNormal="55" workbookViewId="0">
      <pane ySplit="1" topLeftCell="A50" activePane="bottomLeft" state="frozen"/>
      <selection pane="bottomLeft" activeCell="AC111" sqref="AC111"/>
    </sheetView>
  </sheetViews>
  <sheetFormatPr defaultRowHeight="15" x14ac:dyDescent="0.25"/>
  <cols>
    <col min="1" max="1" width="31.5703125" customWidth="1"/>
    <col min="2" max="2" width="14" customWidth="1"/>
    <col min="3" max="3" width="6.42578125" customWidth="1"/>
    <col min="4" max="4" width="11.140625" customWidth="1"/>
    <col min="5" max="5" width="5" customWidth="1"/>
    <col min="6" max="6" width="6.28515625" customWidth="1"/>
    <col min="7" max="7" width="9.140625" customWidth="1"/>
    <col min="8" max="8" width="5.5703125" customWidth="1"/>
    <col min="9" max="9" width="13.5703125" style="11" customWidth="1"/>
    <col min="10" max="10" width="13.28515625" style="11" customWidth="1"/>
    <col min="11" max="11" width="21.140625" customWidth="1"/>
    <col min="12" max="12" width="31.140625" customWidth="1"/>
    <col min="13" max="13" width="14.5703125" style="11" customWidth="1"/>
    <col min="14" max="14" width="10" style="11" customWidth="1"/>
    <col min="15" max="15" width="18" style="11" customWidth="1"/>
    <col min="16" max="16" width="9.140625" style="73" customWidth="1"/>
    <col min="17" max="17" width="14.140625" style="11" customWidth="1"/>
    <col min="18" max="18" width="14.42578125" customWidth="1"/>
    <col min="19" max="19" width="9.28515625" style="11" customWidth="1"/>
    <col min="20" max="20" width="21" style="11" customWidth="1"/>
    <col min="21" max="21" width="14" style="11" customWidth="1"/>
    <col min="22" max="22" width="10.140625" style="11" customWidth="1"/>
    <col min="23" max="23" width="19" style="11" customWidth="1"/>
    <col min="24" max="24" width="6" customWidth="1"/>
    <col min="25" max="25" width="6" style="11" customWidth="1"/>
    <col min="26" max="26" width="9.7109375" style="22" customWidth="1"/>
    <col min="27" max="27" width="8.140625" style="58" customWidth="1"/>
    <col min="28" max="28" width="8.7109375" style="58" customWidth="1"/>
    <col min="29" max="29" width="7.85546875" style="58" customWidth="1"/>
    <col min="30" max="30" width="19.85546875" style="2" customWidth="1"/>
    <col min="31" max="31" width="46.42578125" customWidth="1"/>
    <col min="32" max="32" width="7.140625" customWidth="1"/>
    <col min="33" max="33" width="9.140625" customWidth="1"/>
    <col min="34" max="34" width="9" customWidth="1"/>
    <col min="35" max="36" width="7.5703125" style="11" customWidth="1"/>
    <col min="37" max="37" width="6.5703125" style="11" customWidth="1"/>
    <col min="38" max="38" width="5.42578125" style="11" customWidth="1"/>
    <col min="39" max="39" width="5.85546875" style="11" customWidth="1"/>
    <col min="40" max="40" width="7.140625" style="11" customWidth="1"/>
    <col min="41" max="41" width="9.28515625" customWidth="1"/>
  </cols>
  <sheetData>
    <row r="1" spans="1:42" x14ac:dyDescent="0.25">
      <c r="A1" t="s">
        <v>264</v>
      </c>
      <c r="B1" t="s">
        <v>9</v>
      </c>
      <c r="C1" t="s">
        <v>8</v>
      </c>
      <c r="D1" t="s">
        <v>1279</v>
      </c>
      <c r="E1" t="s">
        <v>265</v>
      </c>
      <c r="F1" t="s">
        <v>1320</v>
      </c>
      <c r="G1" t="s">
        <v>13</v>
      </c>
      <c r="H1" t="s">
        <v>0</v>
      </c>
      <c r="I1" s="11" t="s">
        <v>1</v>
      </c>
      <c r="J1" s="11" t="s">
        <v>2</v>
      </c>
      <c r="K1" t="s">
        <v>3</v>
      </c>
      <c r="L1" t="s">
        <v>1651</v>
      </c>
      <c r="M1" s="11" t="s">
        <v>10</v>
      </c>
      <c r="N1" s="11" t="s">
        <v>1632</v>
      </c>
      <c r="O1" s="11" t="s">
        <v>1706</v>
      </c>
      <c r="P1" s="73" t="s">
        <v>1816</v>
      </c>
      <c r="Q1" s="11" t="s">
        <v>1424</v>
      </c>
      <c r="R1" t="s">
        <v>1470</v>
      </c>
      <c r="S1" s="11" t="s">
        <v>289</v>
      </c>
      <c r="T1" s="11" t="s">
        <v>1288</v>
      </c>
      <c r="U1" s="11" t="s">
        <v>1326</v>
      </c>
      <c r="V1" s="11" t="s">
        <v>285</v>
      </c>
      <c r="W1" s="11" t="s">
        <v>1313</v>
      </c>
      <c r="X1" t="s">
        <v>6</v>
      </c>
      <c r="Y1" s="11" t="s">
        <v>7</v>
      </c>
      <c r="Z1" s="22" t="s">
        <v>1778</v>
      </c>
      <c r="AA1" s="58" t="s">
        <v>1775</v>
      </c>
      <c r="AB1" s="58" t="s">
        <v>1777</v>
      </c>
      <c r="AC1" s="58" t="s">
        <v>1776</v>
      </c>
      <c r="AD1" s="2" t="s">
        <v>275</v>
      </c>
      <c r="AE1" t="s">
        <v>11</v>
      </c>
      <c r="AF1" s="4" t="s">
        <v>1788</v>
      </c>
      <c r="AG1" s="4" t="s">
        <v>1787</v>
      </c>
      <c r="AH1" s="4" t="s">
        <v>1779</v>
      </c>
      <c r="AI1" s="11" t="s">
        <v>1789</v>
      </c>
      <c r="AJ1" s="11" t="s">
        <v>1798</v>
      </c>
      <c r="AK1" s="11" t="s">
        <v>1790</v>
      </c>
      <c r="AL1" s="11" t="s">
        <v>1791</v>
      </c>
      <c r="AM1" s="11" t="s">
        <v>1798</v>
      </c>
      <c r="AN1" s="11" t="s">
        <v>1792</v>
      </c>
      <c r="AO1" t="s">
        <v>1290</v>
      </c>
      <c r="AP1" t="s">
        <v>1630</v>
      </c>
    </row>
    <row r="2" spans="1:42" x14ac:dyDescent="0.25">
      <c r="A2" t="s">
        <v>139</v>
      </c>
      <c r="B2" t="s">
        <v>14</v>
      </c>
      <c r="C2">
        <v>2019</v>
      </c>
      <c r="D2" t="s">
        <v>1281</v>
      </c>
      <c r="E2">
        <v>0</v>
      </c>
      <c r="F2" t="s">
        <v>1365</v>
      </c>
      <c r="G2" t="s">
        <v>266</v>
      </c>
      <c r="H2">
        <v>1</v>
      </c>
      <c r="I2" s="11" t="s">
        <v>268</v>
      </c>
      <c r="J2" s="11" t="s">
        <v>1333</v>
      </c>
      <c r="K2" t="s">
        <v>1461</v>
      </c>
      <c r="L2" t="s">
        <v>1608</v>
      </c>
      <c r="M2" s="11" t="s">
        <v>1308</v>
      </c>
      <c r="N2" s="11" t="s">
        <v>1308</v>
      </c>
      <c r="O2" s="11" t="s">
        <v>279</v>
      </c>
      <c r="P2" s="73">
        <v>4</v>
      </c>
      <c r="Q2" s="11" t="s">
        <v>1497</v>
      </c>
      <c r="R2" t="s">
        <v>271</v>
      </c>
      <c r="S2" s="11">
        <v>125</v>
      </c>
      <c r="T2" s="11">
        <v>7</v>
      </c>
      <c r="U2" s="11" t="s">
        <v>1330</v>
      </c>
      <c r="V2" s="11">
        <v>10</v>
      </c>
      <c r="X2">
        <v>65</v>
      </c>
      <c r="Y2" s="11">
        <v>14</v>
      </c>
      <c r="Z2" s="22">
        <f>Y2/(X2+Y2)</f>
        <v>0.17721518987341772</v>
      </c>
      <c r="AA2" s="58">
        <v>14</v>
      </c>
      <c r="AB2" s="58">
        <v>0</v>
      </c>
      <c r="AC2" s="58">
        <v>0</v>
      </c>
      <c r="AD2" t="s">
        <v>1304</v>
      </c>
      <c r="AE2" t="s">
        <v>1625</v>
      </c>
      <c r="AF2">
        <v>1</v>
      </c>
      <c r="AG2">
        <v>1</v>
      </c>
      <c r="AH2">
        <v>0</v>
      </c>
      <c r="AI2" s="66" t="str">
        <f>IF(SUM(AF2:AG2)&gt;0,"1","0")</f>
        <v>1</v>
      </c>
      <c r="AJ2" s="66" t="str">
        <f>IF(SUM(AH2,AF2)&gt;0,"1","0")</f>
        <v>1</v>
      </c>
      <c r="AK2" s="11" t="str">
        <f>IF(SUM(AF2:AH2)&gt;0,"1","0")</f>
        <v>1</v>
      </c>
      <c r="AL2" s="11">
        <v>1</v>
      </c>
      <c r="AM2" s="11">
        <v>1</v>
      </c>
      <c r="AN2" s="11">
        <v>1</v>
      </c>
    </row>
    <row r="3" spans="1:42" x14ac:dyDescent="0.25">
      <c r="A3" t="s">
        <v>142</v>
      </c>
      <c r="B3" t="s">
        <v>17</v>
      </c>
      <c r="C3">
        <v>2020</v>
      </c>
      <c r="D3" t="s">
        <v>1281</v>
      </c>
      <c r="E3">
        <v>0</v>
      </c>
      <c r="F3" t="s">
        <v>1642</v>
      </c>
      <c r="G3" t="s">
        <v>266</v>
      </c>
      <c r="H3">
        <v>0</v>
      </c>
      <c r="I3" s="11" t="s">
        <v>268</v>
      </c>
      <c r="J3" s="11" t="s">
        <v>268</v>
      </c>
      <c r="K3" t="s">
        <v>1461</v>
      </c>
      <c r="M3" s="11" t="s">
        <v>1308</v>
      </c>
      <c r="N3" s="11" t="s">
        <v>1308</v>
      </c>
      <c r="O3" s="13" t="s">
        <v>279</v>
      </c>
      <c r="P3" s="73">
        <v>4</v>
      </c>
      <c r="Q3" s="11" t="s">
        <v>1497</v>
      </c>
      <c r="R3" t="s">
        <v>1603</v>
      </c>
      <c r="S3" s="11" t="s">
        <v>1644</v>
      </c>
      <c r="T3" s="11" t="s">
        <v>1644</v>
      </c>
      <c r="U3" s="11" t="s">
        <v>1327</v>
      </c>
      <c r="V3" s="11" t="s">
        <v>1643</v>
      </c>
      <c r="X3">
        <v>19</v>
      </c>
      <c r="Y3" s="11">
        <v>0</v>
      </c>
      <c r="Z3" s="22">
        <f t="shared" ref="Z3:Z66" si="0">Y3/(X3+Y3)</f>
        <v>0</v>
      </c>
      <c r="AA3" s="58">
        <v>0</v>
      </c>
      <c r="AB3" s="58">
        <v>0</v>
      </c>
      <c r="AC3" s="58">
        <v>0</v>
      </c>
      <c r="AD3" t="s">
        <v>268</v>
      </c>
      <c r="AF3">
        <v>0</v>
      </c>
      <c r="AG3">
        <v>0</v>
      </c>
      <c r="AH3">
        <v>0</v>
      </c>
      <c r="AI3" s="66" t="str">
        <f t="shared" ref="AI3:AI66" si="1">IF(SUM(AF3:AG3)&gt;0,"1","0")</f>
        <v>0</v>
      </c>
      <c r="AJ3" s="66" t="str">
        <f t="shared" ref="AJ3:AJ66" si="2">IF(SUM(AH3,AF3)&gt;0,"1","0")</f>
        <v>0</v>
      </c>
      <c r="AK3" s="11" t="str">
        <f t="shared" ref="AK3:AK66" si="3">IF(SUM(AF3:AH3)&gt;0,"1","0")</f>
        <v>0</v>
      </c>
      <c r="AL3" s="11">
        <v>0</v>
      </c>
      <c r="AM3" s="11">
        <v>0</v>
      </c>
      <c r="AN3" s="11">
        <v>0</v>
      </c>
    </row>
    <row r="4" spans="1:42" x14ac:dyDescent="0.25">
      <c r="A4" t="s">
        <v>143</v>
      </c>
      <c r="B4" t="s">
        <v>18</v>
      </c>
      <c r="C4">
        <v>2019</v>
      </c>
      <c r="D4" t="s">
        <v>1281</v>
      </c>
      <c r="E4">
        <v>1</v>
      </c>
      <c r="G4" t="s">
        <v>266</v>
      </c>
      <c r="H4">
        <v>1</v>
      </c>
      <c r="I4" s="11" t="s">
        <v>268</v>
      </c>
      <c r="J4" s="11">
        <v>50</v>
      </c>
      <c r="K4" t="s">
        <v>1489</v>
      </c>
      <c r="M4" s="11">
        <v>-0.5</v>
      </c>
      <c r="N4" s="11" t="s">
        <v>1304</v>
      </c>
      <c r="O4" s="11" t="s">
        <v>284</v>
      </c>
      <c r="P4" s="73">
        <v>2</v>
      </c>
      <c r="Q4" s="11" t="s">
        <v>268</v>
      </c>
      <c r="R4" t="s">
        <v>1316</v>
      </c>
      <c r="S4" s="11">
        <v>4</v>
      </c>
      <c r="T4" s="11">
        <v>2</v>
      </c>
      <c r="U4" s="11" t="s">
        <v>1327</v>
      </c>
      <c r="V4" s="11" t="s">
        <v>1293</v>
      </c>
      <c r="X4">
        <v>34</v>
      </c>
      <c r="Y4" s="11">
        <v>11</v>
      </c>
      <c r="Z4" s="22">
        <f t="shared" si="0"/>
        <v>0.24444444444444444</v>
      </c>
      <c r="AA4" s="58">
        <v>0</v>
      </c>
      <c r="AB4" s="58">
        <v>8</v>
      </c>
      <c r="AC4" s="58">
        <v>3</v>
      </c>
      <c r="AD4" t="s">
        <v>1626</v>
      </c>
      <c r="AE4" t="s">
        <v>1662</v>
      </c>
      <c r="AF4">
        <v>1</v>
      </c>
      <c r="AG4">
        <v>1</v>
      </c>
      <c r="AH4">
        <v>1</v>
      </c>
      <c r="AI4" s="66" t="str">
        <f t="shared" si="1"/>
        <v>1</v>
      </c>
      <c r="AJ4" s="66" t="str">
        <f t="shared" si="2"/>
        <v>1</v>
      </c>
      <c r="AK4" s="11" t="str">
        <f t="shared" si="3"/>
        <v>1</v>
      </c>
      <c r="AL4" s="11">
        <v>1</v>
      </c>
      <c r="AM4" s="11">
        <v>1</v>
      </c>
      <c r="AN4" s="11">
        <v>1</v>
      </c>
    </row>
    <row r="5" spans="1:42" x14ac:dyDescent="0.25">
      <c r="A5" t="s">
        <v>144</v>
      </c>
      <c r="B5" t="s">
        <v>19</v>
      </c>
      <c r="C5">
        <v>2019</v>
      </c>
      <c r="D5" t="s">
        <v>1281</v>
      </c>
      <c r="E5">
        <v>1</v>
      </c>
      <c r="G5" t="s">
        <v>266</v>
      </c>
      <c r="H5">
        <v>1</v>
      </c>
      <c r="I5" s="11" t="s">
        <v>1304</v>
      </c>
      <c r="J5" s="11" t="s">
        <v>1304</v>
      </c>
      <c r="K5" t="s">
        <v>1351</v>
      </c>
      <c r="L5" t="s">
        <v>1355</v>
      </c>
      <c r="M5" s="11" t="s">
        <v>1308</v>
      </c>
      <c r="N5" s="11" t="s">
        <v>1308</v>
      </c>
      <c r="O5" s="11" t="s">
        <v>283</v>
      </c>
      <c r="P5" s="73">
        <v>8</v>
      </c>
      <c r="Q5" s="11" t="s">
        <v>268</v>
      </c>
      <c r="R5" t="s">
        <v>271</v>
      </c>
      <c r="S5" s="11">
        <v>4</v>
      </c>
      <c r="T5" s="11" t="s">
        <v>1451</v>
      </c>
      <c r="U5" s="11" t="s">
        <v>1330</v>
      </c>
      <c r="V5" s="11" t="s">
        <v>1659</v>
      </c>
      <c r="X5">
        <v>86</v>
      </c>
      <c r="Y5" s="11">
        <v>10</v>
      </c>
      <c r="Z5" s="22">
        <f t="shared" si="0"/>
        <v>0.10416666666666667</v>
      </c>
      <c r="AA5" s="58">
        <v>0</v>
      </c>
      <c r="AB5" s="58">
        <v>10</v>
      </c>
      <c r="AC5" s="58">
        <v>0</v>
      </c>
      <c r="AD5" s="2" t="s">
        <v>1664</v>
      </c>
      <c r="AE5" t="s">
        <v>1711</v>
      </c>
      <c r="AF5">
        <v>0</v>
      </c>
      <c r="AG5">
        <v>1</v>
      </c>
      <c r="AH5">
        <v>0</v>
      </c>
      <c r="AI5" s="66" t="str">
        <f t="shared" si="1"/>
        <v>1</v>
      </c>
      <c r="AJ5" s="66" t="str">
        <f t="shared" si="2"/>
        <v>0</v>
      </c>
      <c r="AK5" s="11" t="str">
        <f t="shared" si="3"/>
        <v>1</v>
      </c>
      <c r="AL5" s="11">
        <v>1</v>
      </c>
      <c r="AM5" s="11">
        <v>0</v>
      </c>
      <c r="AN5" s="11">
        <v>1</v>
      </c>
    </row>
    <row r="6" spans="1:42" x14ac:dyDescent="0.25">
      <c r="A6" t="s">
        <v>145</v>
      </c>
      <c r="B6" t="s">
        <v>20</v>
      </c>
      <c r="C6">
        <v>2019</v>
      </c>
      <c r="D6" t="s">
        <v>1281</v>
      </c>
      <c r="E6">
        <v>0</v>
      </c>
      <c r="G6" t="s">
        <v>266</v>
      </c>
      <c r="H6">
        <v>1</v>
      </c>
      <c r="I6" s="11" t="s">
        <v>268</v>
      </c>
      <c r="J6" s="11">
        <v>5</v>
      </c>
      <c r="K6" t="s">
        <v>1591</v>
      </c>
      <c r="L6" t="s">
        <v>1356</v>
      </c>
      <c r="M6" s="11" t="s">
        <v>1308</v>
      </c>
      <c r="N6" s="11" t="s">
        <v>1308</v>
      </c>
      <c r="O6" s="13" t="s">
        <v>279</v>
      </c>
      <c r="P6" s="73">
        <v>4</v>
      </c>
      <c r="Q6" s="11" t="s">
        <v>268</v>
      </c>
      <c r="R6" t="s">
        <v>1627</v>
      </c>
      <c r="S6" s="11">
        <v>4</v>
      </c>
      <c r="T6" s="11" t="s">
        <v>1527</v>
      </c>
      <c r="U6" s="11" t="s">
        <v>1330</v>
      </c>
      <c r="V6" s="11">
        <v>2</v>
      </c>
      <c r="X6">
        <v>48</v>
      </c>
      <c r="Y6" s="11">
        <v>0</v>
      </c>
      <c r="Z6" s="22">
        <f t="shared" si="0"/>
        <v>0</v>
      </c>
      <c r="AA6" s="58">
        <v>0</v>
      </c>
      <c r="AB6" s="58">
        <v>0</v>
      </c>
      <c r="AC6" s="58">
        <v>0</v>
      </c>
      <c r="AD6" s="2" t="s">
        <v>268</v>
      </c>
      <c r="AF6">
        <v>0</v>
      </c>
      <c r="AG6">
        <v>0</v>
      </c>
      <c r="AH6">
        <v>0</v>
      </c>
      <c r="AI6" s="66" t="str">
        <f t="shared" si="1"/>
        <v>0</v>
      </c>
      <c r="AJ6" s="66" t="str">
        <f t="shared" si="2"/>
        <v>0</v>
      </c>
      <c r="AK6" s="11" t="str">
        <f t="shared" si="3"/>
        <v>0</v>
      </c>
      <c r="AL6" s="11">
        <v>0</v>
      </c>
      <c r="AM6" s="11">
        <v>0</v>
      </c>
      <c r="AN6" s="11">
        <v>0</v>
      </c>
    </row>
    <row r="7" spans="1:42" x14ac:dyDescent="0.25">
      <c r="A7" t="s">
        <v>147</v>
      </c>
      <c r="B7" t="s">
        <v>22</v>
      </c>
      <c r="C7">
        <v>2019</v>
      </c>
      <c r="D7" t="s">
        <v>1281</v>
      </c>
      <c r="E7">
        <v>0</v>
      </c>
      <c r="G7" t="s">
        <v>266</v>
      </c>
      <c r="H7">
        <v>0</v>
      </c>
      <c r="I7" s="11" t="s">
        <v>268</v>
      </c>
      <c r="J7" s="11" t="s">
        <v>268</v>
      </c>
      <c r="M7" s="11">
        <v>-2</v>
      </c>
      <c r="N7" s="11" t="s">
        <v>277</v>
      </c>
      <c r="O7" s="11" t="s">
        <v>281</v>
      </c>
      <c r="P7" s="73">
        <v>7</v>
      </c>
      <c r="Q7" s="11" t="s">
        <v>268</v>
      </c>
      <c r="R7" t="s">
        <v>1483</v>
      </c>
      <c r="S7" s="11">
        <v>8</v>
      </c>
      <c r="T7" s="11" t="s">
        <v>291</v>
      </c>
      <c r="U7" s="11" t="s">
        <v>1330</v>
      </c>
      <c r="V7" s="11" t="s">
        <v>290</v>
      </c>
      <c r="X7">
        <v>40</v>
      </c>
      <c r="Y7" s="11">
        <v>0</v>
      </c>
      <c r="Z7" s="22">
        <f t="shared" si="0"/>
        <v>0</v>
      </c>
      <c r="AA7" s="58">
        <v>0</v>
      </c>
      <c r="AB7" s="58">
        <v>0</v>
      </c>
      <c r="AC7" s="58">
        <v>0</v>
      </c>
      <c r="AD7" s="2" t="s">
        <v>268</v>
      </c>
      <c r="AF7">
        <v>0</v>
      </c>
      <c r="AG7">
        <v>0</v>
      </c>
      <c r="AH7">
        <v>0</v>
      </c>
      <c r="AI7" s="66" t="str">
        <f t="shared" si="1"/>
        <v>0</v>
      </c>
      <c r="AJ7" s="66" t="str">
        <f t="shared" si="2"/>
        <v>0</v>
      </c>
      <c r="AK7" s="11" t="str">
        <f t="shared" si="3"/>
        <v>0</v>
      </c>
      <c r="AL7" s="11">
        <v>0</v>
      </c>
      <c r="AM7" s="11">
        <v>0</v>
      </c>
      <c r="AN7" s="11">
        <v>0</v>
      </c>
    </row>
    <row r="8" spans="1:42" x14ac:dyDescent="0.25">
      <c r="A8" t="s">
        <v>151</v>
      </c>
      <c r="B8" t="s">
        <v>26</v>
      </c>
      <c r="C8">
        <v>2020</v>
      </c>
      <c r="D8" t="s">
        <v>1281</v>
      </c>
      <c r="E8">
        <v>1</v>
      </c>
      <c r="G8" t="s">
        <v>266</v>
      </c>
      <c r="H8">
        <v>1</v>
      </c>
      <c r="I8" s="11" t="s">
        <v>268</v>
      </c>
      <c r="J8" s="11" t="s">
        <v>1304</v>
      </c>
      <c r="L8" t="s">
        <v>1377</v>
      </c>
      <c r="M8" s="11" t="s">
        <v>1308</v>
      </c>
      <c r="N8" s="11" t="s">
        <v>1308</v>
      </c>
      <c r="O8" s="11" t="s">
        <v>1265</v>
      </c>
      <c r="P8" s="73">
        <v>4.8</v>
      </c>
      <c r="Q8" s="11" t="s">
        <v>268</v>
      </c>
      <c r="R8" t="s">
        <v>1660</v>
      </c>
      <c r="S8" s="11">
        <v>5</v>
      </c>
      <c r="T8" s="11">
        <v>4.8</v>
      </c>
      <c r="U8" s="11" t="s">
        <v>1330</v>
      </c>
      <c r="V8" s="11">
        <v>7</v>
      </c>
      <c r="X8">
        <v>21</v>
      </c>
      <c r="Y8" s="11">
        <v>0</v>
      </c>
      <c r="Z8" s="22">
        <f t="shared" si="0"/>
        <v>0</v>
      </c>
      <c r="AA8" s="58">
        <v>0</v>
      </c>
      <c r="AB8" s="58">
        <v>0</v>
      </c>
      <c r="AC8" s="58">
        <v>0</v>
      </c>
      <c r="AD8" t="s">
        <v>268</v>
      </c>
      <c r="AF8">
        <v>0</v>
      </c>
      <c r="AG8">
        <v>0</v>
      </c>
      <c r="AH8">
        <v>0</v>
      </c>
      <c r="AI8" s="66" t="str">
        <f t="shared" si="1"/>
        <v>0</v>
      </c>
      <c r="AJ8" s="66" t="str">
        <f t="shared" si="2"/>
        <v>0</v>
      </c>
      <c r="AK8" s="11" t="str">
        <f t="shared" si="3"/>
        <v>0</v>
      </c>
      <c r="AL8" s="11">
        <v>0</v>
      </c>
      <c r="AM8" s="11">
        <v>0</v>
      </c>
      <c r="AN8" s="11">
        <v>0</v>
      </c>
    </row>
    <row r="9" spans="1:42" x14ac:dyDescent="0.25">
      <c r="A9" t="s">
        <v>152</v>
      </c>
      <c r="B9" t="s">
        <v>27</v>
      </c>
      <c r="C9">
        <v>2020</v>
      </c>
      <c r="D9" t="s">
        <v>1281</v>
      </c>
      <c r="E9">
        <v>0</v>
      </c>
      <c r="G9" t="s">
        <v>266</v>
      </c>
      <c r="H9">
        <v>0</v>
      </c>
      <c r="I9" s="11" t="s">
        <v>268</v>
      </c>
      <c r="J9" s="11" t="s">
        <v>268</v>
      </c>
      <c r="K9" t="s">
        <v>1487</v>
      </c>
      <c r="L9" t="s">
        <v>1377</v>
      </c>
      <c r="M9" s="11" t="s">
        <v>1308</v>
      </c>
      <c r="N9" s="11" t="s">
        <v>1308</v>
      </c>
      <c r="O9" s="11" t="s">
        <v>1268</v>
      </c>
      <c r="P9" s="73">
        <v>6.5</v>
      </c>
      <c r="Q9" s="11" t="s">
        <v>268</v>
      </c>
      <c r="R9" t="s">
        <v>1660</v>
      </c>
      <c r="S9" s="11">
        <v>6</v>
      </c>
      <c r="T9" s="11">
        <v>5.8</v>
      </c>
      <c r="U9" s="11" t="s">
        <v>1330</v>
      </c>
      <c r="V9" s="11" t="s">
        <v>1266</v>
      </c>
      <c r="X9">
        <v>75</v>
      </c>
      <c r="Y9" s="11">
        <v>26</v>
      </c>
      <c r="Z9" s="22">
        <f t="shared" si="0"/>
        <v>0.25742574257425743</v>
      </c>
      <c r="AA9" s="58">
        <v>0</v>
      </c>
      <c r="AB9" s="58">
        <v>26</v>
      </c>
      <c r="AC9" s="58">
        <v>0</v>
      </c>
      <c r="AD9" s="2" t="s">
        <v>1740</v>
      </c>
      <c r="AE9" t="s">
        <v>1780</v>
      </c>
      <c r="AF9">
        <v>0</v>
      </c>
      <c r="AG9">
        <v>1</v>
      </c>
      <c r="AH9">
        <v>0</v>
      </c>
      <c r="AI9" s="66" t="str">
        <f t="shared" si="1"/>
        <v>1</v>
      </c>
      <c r="AJ9" s="66" t="str">
        <f t="shared" si="2"/>
        <v>0</v>
      </c>
      <c r="AK9" s="11" t="str">
        <f t="shared" si="3"/>
        <v>1</v>
      </c>
      <c r="AL9" s="11">
        <v>1</v>
      </c>
      <c r="AM9" s="11">
        <v>0</v>
      </c>
      <c r="AN9" s="11">
        <v>1</v>
      </c>
    </row>
    <row r="10" spans="1:42" x14ac:dyDescent="0.25">
      <c r="A10" t="s">
        <v>154</v>
      </c>
      <c r="B10" t="s">
        <v>29</v>
      </c>
      <c r="C10">
        <v>2019</v>
      </c>
      <c r="D10" t="s">
        <v>1281</v>
      </c>
      <c r="E10">
        <v>1</v>
      </c>
      <c r="G10" t="s">
        <v>266</v>
      </c>
      <c r="H10">
        <v>1</v>
      </c>
      <c r="I10" s="11">
        <v>0.5</v>
      </c>
      <c r="J10" s="11">
        <v>10</v>
      </c>
      <c r="L10" t="s">
        <v>1274</v>
      </c>
      <c r="M10" s="11" t="s">
        <v>1308</v>
      </c>
      <c r="N10" s="11" t="s">
        <v>1308</v>
      </c>
      <c r="O10" s="11" t="s">
        <v>1703</v>
      </c>
      <c r="P10" s="73">
        <v>4</v>
      </c>
      <c r="Q10" s="11" t="s">
        <v>268</v>
      </c>
      <c r="R10" t="s">
        <v>271</v>
      </c>
      <c r="S10" s="11">
        <v>8</v>
      </c>
      <c r="T10" s="11">
        <v>7.9</v>
      </c>
      <c r="U10" s="11" t="s">
        <v>1330</v>
      </c>
      <c r="V10" s="11" t="s">
        <v>1275</v>
      </c>
      <c r="X10">
        <v>22</v>
      </c>
      <c r="Y10" s="11">
        <v>0</v>
      </c>
      <c r="Z10" s="22">
        <f t="shared" si="0"/>
        <v>0</v>
      </c>
      <c r="AA10" s="58">
        <v>0</v>
      </c>
      <c r="AB10" s="58">
        <v>0</v>
      </c>
      <c r="AC10" s="58">
        <v>0</v>
      </c>
      <c r="AD10" s="2" t="s">
        <v>268</v>
      </c>
      <c r="AF10">
        <v>0</v>
      </c>
      <c r="AG10">
        <v>0</v>
      </c>
      <c r="AH10">
        <v>0</v>
      </c>
      <c r="AI10" s="66" t="str">
        <f t="shared" si="1"/>
        <v>0</v>
      </c>
      <c r="AJ10" s="66" t="str">
        <f t="shared" si="2"/>
        <v>0</v>
      </c>
      <c r="AK10" s="11" t="str">
        <f t="shared" si="3"/>
        <v>0</v>
      </c>
      <c r="AL10" s="11">
        <v>0</v>
      </c>
      <c r="AM10" s="11">
        <v>0</v>
      </c>
      <c r="AN10" s="11">
        <v>0</v>
      </c>
    </row>
    <row r="11" spans="1:42" x14ac:dyDescent="0.25">
      <c r="A11" t="s">
        <v>155</v>
      </c>
      <c r="B11" t="s">
        <v>30</v>
      </c>
      <c r="C11">
        <v>2020</v>
      </c>
      <c r="D11" t="s">
        <v>1281</v>
      </c>
      <c r="E11">
        <v>0</v>
      </c>
      <c r="G11" t="s">
        <v>266</v>
      </c>
      <c r="H11">
        <v>0</v>
      </c>
      <c r="I11" s="11" t="s">
        <v>268</v>
      </c>
      <c r="J11" s="11" t="s">
        <v>268</v>
      </c>
      <c r="K11" t="s">
        <v>1487</v>
      </c>
      <c r="M11" s="11" t="s">
        <v>1308</v>
      </c>
      <c r="N11" s="11" t="s">
        <v>1308</v>
      </c>
      <c r="O11" s="11" t="s">
        <v>1283</v>
      </c>
      <c r="P11" s="73">
        <v>4.5</v>
      </c>
      <c r="Q11" s="11" t="s">
        <v>268</v>
      </c>
      <c r="R11" t="s">
        <v>1282</v>
      </c>
      <c r="S11" s="11">
        <v>8</v>
      </c>
      <c r="T11" s="11">
        <v>6.5</v>
      </c>
      <c r="U11" s="11" t="s">
        <v>1330</v>
      </c>
      <c r="V11" s="11" t="s">
        <v>1286</v>
      </c>
      <c r="X11">
        <v>46</v>
      </c>
      <c r="Y11" s="11">
        <v>5</v>
      </c>
      <c r="Z11" s="22">
        <f t="shared" si="0"/>
        <v>9.8039215686274508E-2</v>
      </c>
      <c r="AA11" s="58">
        <v>5</v>
      </c>
      <c r="AB11" s="58">
        <v>0</v>
      </c>
      <c r="AC11" s="58">
        <v>0</v>
      </c>
      <c r="AD11" s="2" t="s">
        <v>1304</v>
      </c>
      <c r="AE11" t="s">
        <v>1284</v>
      </c>
      <c r="AF11">
        <v>1</v>
      </c>
      <c r="AG11">
        <v>1</v>
      </c>
      <c r="AH11">
        <v>0</v>
      </c>
      <c r="AI11" s="66" t="str">
        <f t="shared" si="1"/>
        <v>1</v>
      </c>
      <c r="AJ11" s="66" t="str">
        <f t="shared" si="2"/>
        <v>1</v>
      </c>
      <c r="AK11" s="11" t="str">
        <f t="shared" si="3"/>
        <v>1</v>
      </c>
      <c r="AL11" s="11">
        <v>1</v>
      </c>
      <c r="AM11" s="11">
        <v>1</v>
      </c>
      <c r="AN11" s="11">
        <v>1</v>
      </c>
    </row>
    <row r="12" spans="1:42" x14ac:dyDescent="0.25">
      <c r="A12" t="s">
        <v>156</v>
      </c>
      <c r="B12" t="s">
        <v>31</v>
      </c>
      <c r="C12">
        <v>2020</v>
      </c>
      <c r="D12" t="s">
        <v>1281</v>
      </c>
      <c r="E12">
        <v>0</v>
      </c>
      <c r="G12" t="s">
        <v>266</v>
      </c>
      <c r="H12">
        <v>0</v>
      </c>
      <c r="I12" s="11" t="s">
        <v>268</v>
      </c>
      <c r="J12" s="11" t="s">
        <v>268</v>
      </c>
      <c r="K12" t="s">
        <v>1641</v>
      </c>
      <c r="L12" t="s">
        <v>1650</v>
      </c>
      <c r="M12" s="11">
        <v>-2</v>
      </c>
      <c r="N12" s="11" t="s">
        <v>277</v>
      </c>
      <c r="O12" s="11" t="s">
        <v>281</v>
      </c>
      <c r="P12" s="73">
        <v>7</v>
      </c>
      <c r="Q12" s="11" t="s">
        <v>268</v>
      </c>
      <c r="R12" t="s">
        <v>1287</v>
      </c>
      <c r="S12" s="11">
        <v>8</v>
      </c>
      <c r="T12" s="11">
        <v>7</v>
      </c>
      <c r="U12" s="11" t="s">
        <v>1330</v>
      </c>
      <c r="V12" s="11" t="s">
        <v>1289</v>
      </c>
      <c r="X12">
        <v>123</v>
      </c>
      <c r="Y12" s="11">
        <v>3</v>
      </c>
      <c r="Z12" s="22">
        <f t="shared" si="0"/>
        <v>2.3809523809523808E-2</v>
      </c>
      <c r="AA12" s="58">
        <v>0</v>
      </c>
      <c r="AB12" s="58">
        <v>0</v>
      </c>
      <c r="AC12" s="58">
        <v>3</v>
      </c>
      <c r="AD12" s="2" t="s">
        <v>1304</v>
      </c>
      <c r="AE12" t="s">
        <v>1292</v>
      </c>
      <c r="AF12">
        <v>1</v>
      </c>
      <c r="AG12">
        <v>0</v>
      </c>
      <c r="AH12">
        <v>1</v>
      </c>
      <c r="AI12" s="66" t="str">
        <f t="shared" si="1"/>
        <v>1</v>
      </c>
      <c r="AJ12" s="66" t="str">
        <f t="shared" si="2"/>
        <v>1</v>
      </c>
      <c r="AK12" s="11" t="str">
        <f t="shared" si="3"/>
        <v>1</v>
      </c>
      <c r="AL12" s="11">
        <v>1</v>
      </c>
      <c r="AM12" s="11">
        <v>1</v>
      </c>
      <c r="AN12" s="11">
        <v>1</v>
      </c>
      <c r="AO12" t="s">
        <v>1291</v>
      </c>
    </row>
    <row r="13" spans="1:42" x14ac:dyDescent="0.25">
      <c r="A13" t="s">
        <v>157</v>
      </c>
      <c r="B13" t="s">
        <v>32</v>
      </c>
      <c r="C13">
        <v>2019</v>
      </c>
      <c r="D13" t="s">
        <v>1281</v>
      </c>
      <c r="E13">
        <v>1</v>
      </c>
      <c r="G13" t="s">
        <v>266</v>
      </c>
      <c r="H13">
        <v>1</v>
      </c>
      <c r="I13" s="11" t="s">
        <v>268</v>
      </c>
      <c r="J13" s="11">
        <v>50</v>
      </c>
      <c r="K13" t="s">
        <v>1649</v>
      </c>
      <c r="L13" t="s">
        <v>1628</v>
      </c>
      <c r="M13" s="11">
        <v>-0.5</v>
      </c>
      <c r="N13" s="11" t="s">
        <v>277</v>
      </c>
      <c r="O13" s="11" t="s">
        <v>1294</v>
      </c>
      <c r="P13" s="73">
        <v>3</v>
      </c>
      <c r="Q13" s="11" t="s">
        <v>268</v>
      </c>
      <c r="R13" s="4" t="s">
        <v>1483</v>
      </c>
      <c r="S13" s="11">
        <v>4</v>
      </c>
      <c r="T13" s="11">
        <v>2</v>
      </c>
      <c r="U13" s="11" t="s">
        <v>1327</v>
      </c>
      <c r="V13" s="11" t="s">
        <v>1293</v>
      </c>
      <c r="X13">
        <v>43</v>
      </c>
      <c r="Y13" s="11" t="s">
        <v>1304</v>
      </c>
      <c r="Z13" s="22" t="s">
        <v>1304</v>
      </c>
      <c r="AA13" s="58" t="s">
        <v>1304</v>
      </c>
      <c r="AB13" s="58">
        <v>0</v>
      </c>
      <c r="AC13" s="58">
        <v>0</v>
      </c>
      <c r="AD13" s="2" t="s">
        <v>1295</v>
      </c>
      <c r="AF13">
        <v>1</v>
      </c>
      <c r="AG13">
        <v>1</v>
      </c>
      <c r="AH13">
        <v>0</v>
      </c>
      <c r="AI13" s="66" t="str">
        <f t="shared" si="1"/>
        <v>1</v>
      </c>
      <c r="AJ13" s="66" t="str">
        <f t="shared" si="2"/>
        <v>1</v>
      </c>
      <c r="AK13" s="11" t="str">
        <f t="shared" si="3"/>
        <v>1</v>
      </c>
      <c r="AL13" s="11">
        <v>1</v>
      </c>
      <c r="AM13" s="11">
        <v>1</v>
      </c>
      <c r="AN13" s="11">
        <v>1</v>
      </c>
    </row>
    <row r="14" spans="1:42" x14ac:dyDescent="0.25">
      <c r="A14" t="s">
        <v>158</v>
      </c>
      <c r="B14" t="s">
        <v>33</v>
      </c>
      <c r="C14">
        <v>2019</v>
      </c>
      <c r="D14" t="s">
        <v>1281</v>
      </c>
      <c r="E14">
        <v>0</v>
      </c>
      <c r="G14" t="s">
        <v>1299</v>
      </c>
      <c r="H14">
        <v>1</v>
      </c>
      <c r="I14" s="11" t="s">
        <v>268</v>
      </c>
      <c r="J14" s="11" t="s">
        <v>1304</v>
      </c>
      <c r="K14" t="s">
        <v>1647</v>
      </c>
      <c r="L14" t="s">
        <v>1648</v>
      </c>
      <c r="M14" s="11">
        <v>-2</v>
      </c>
      <c r="N14" s="11" t="s">
        <v>277</v>
      </c>
      <c r="O14" s="11" t="s">
        <v>1298</v>
      </c>
      <c r="P14" s="73">
        <v>8</v>
      </c>
      <c r="Q14" s="11" t="s">
        <v>268</v>
      </c>
      <c r="R14" t="s">
        <v>268</v>
      </c>
      <c r="S14" s="11">
        <v>0.1</v>
      </c>
      <c r="T14" s="11">
        <v>0.1</v>
      </c>
      <c r="U14" s="11" t="s">
        <v>1330</v>
      </c>
      <c r="V14" s="11">
        <v>8</v>
      </c>
      <c r="X14">
        <v>40</v>
      </c>
      <c r="Y14" s="11">
        <v>3</v>
      </c>
      <c r="Z14" s="22">
        <f t="shared" si="0"/>
        <v>6.9767441860465115E-2</v>
      </c>
      <c r="AA14" s="58">
        <v>3</v>
      </c>
      <c r="AB14" s="58">
        <v>0</v>
      </c>
      <c r="AC14" s="58">
        <v>0</v>
      </c>
      <c r="AD14" s="2" t="s">
        <v>1296</v>
      </c>
      <c r="AE14" t="s">
        <v>1666</v>
      </c>
      <c r="AF14">
        <v>0</v>
      </c>
      <c r="AG14">
        <v>1</v>
      </c>
      <c r="AH14">
        <v>0</v>
      </c>
      <c r="AI14" s="66" t="str">
        <f t="shared" si="1"/>
        <v>1</v>
      </c>
      <c r="AJ14" s="66" t="str">
        <f t="shared" si="2"/>
        <v>0</v>
      </c>
      <c r="AK14" s="11" t="str">
        <f t="shared" si="3"/>
        <v>1</v>
      </c>
      <c r="AL14" s="11">
        <v>1</v>
      </c>
      <c r="AM14" s="11">
        <v>0</v>
      </c>
      <c r="AN14" s="11">
        <v>1</v>
      </c>
    </row>
    <row r="15" spans="1:42" x14ac:dyDescent="0.25">
      <c r="A15" t="s">
        <v>159</v>
      </c>
      <c r="B15" t="s">
        <v>34</v>
      </c>
      <c r="C15">
        <v>2019</v>
      </c>
      <c r="D15" t="s">
        <v>1281</v>
      </c>
      <c r="E15">
        <v>1</v>
      </c>
      <c r="G15" t="s">
        <v>266</v>
      </c>
      <c r="H15">
        <v>1</v>
      </c>
      <c r="I15" s="11" t="s">
        <v>268</v>
      </c>
      <c r="J15" s="11">
        <v>50</v>
      </c>
      <c r="M15" s="11">
        <v>-0.5</v>
      </c>
      <c r="N15" s="11" t="s">
        <v>277</v>
      </c>
      <c r="O15" s="11" t="s">
        <v>1294</v>
      </c>
      <c r="P15" s="73">
        <v>3</v>
      </c>
      <c r="Q15" s="11" t="s">
        <v>268</v>
      </c>
      <c r="R15" t="s">
        <v>268</v>
      </c>
      <c r="S15" s="11">
        <v>4</v>
      </c>
      <c r="T15" s="11">
        <v>2</v>
      </c>
      <c r="U15" s="11" t="s">
        <v>1330</v>
      </c>
      <c r="V15" s="11" t="s">
        <v>1293</v>
      </c>
      <c r="X15">
        <v>121</v>
      </c>
      <c r="Y15" s="11">
        <v>0</v>
      </c>
      <c r="Z15" s="22">
        <f t="shared" si="0"/>
        <v>0</v>
      </c>
      <c r="AA15" s="58">
        <v>0</v>
      </c>
      <c r="AB15" s="58">
        <v>0</v>
      </c>
      <c r="AC15" s="58">
        <v>0</v>
      </c>
      <c r="AD15" s="2" t="s">
        <v>268</v>
      </c>
      <c r="AF15">
        <v>0</v>
      </c>
      <c r="AG15">
        <v>0</v>
      </c>
      <c r="AH15">
        <v>0</v>
      </c>
      <c r="AI15" s="66" t="str">
        <f t="shared" si="1"/>
        <v>0</v>
      </c>
      <c r="AJ15" s="66" t="str">
        <f t="shared" si="2"/>
        <v>0</v>
      </c>
      <c r="AK15" s="11" t="str">
        <f t="shared" si="3"/>
        <v>0</v>
      </c>
      <c r="AL15" s="11">
        <v>0</v>
      </c>
      <c r="AM15" s="11">
        <v>0</v>
      </c>
      <c r="AN15" s="11">
        <v>0</v>
      </c>
    </row>
    <row r="16" spans="1:42" x14ac:dyDescent="0.25">
      <c r="A16" t="s">
        <v>160</v>
      </c>
      <c r="B16" t="s">
        <v>35</v>
      </c>
      <c r="C16">
        <v>2019</v>
      </c>
      <c r="D16" t="s">
        <v>1281</v>
      </c>
      <c r="E16">
        <v>1</v>
      </c>
      <c r="F16" t="s">
        <v>1365</v>
      </c>
      <c r="G16" t="s">
        <v>266</v>
      </c>
      <c r="H16">
        <v>1</v>
      </c>
      <c r="I16" s="11" t="s">
        <v>268</v>
      </c>
      <c r="J16" s="11">
        <v>1</v>
      </c>
      <c r="K16" t="s">
        <v>1461</v>
      </c>
      <c r="M16" s="11" t="s">
        <v>1301</v>
      </c>
      <c r="N16" s="11" t="s">
        <v>1300</v>
      </c>
      <c r="O16" s="11" t="s">
        <v>1302</v>
      </c>
      <c r="P16" s="73">
        <v>4</v>
      </c>
      <c r="Q16" s="11" t="s">
        <v>1497</v>
      </c>
      <c r="R16" t="s">
        <v>1303</v>
      </c>
      <c r="S16" s="11">
        <v>8</v>
      </c>
      <c r="T16" s="11">
        <v>7.9</v>
      </c>
      <c r="U16" s="11" t="s">
        <v>1330</v>
      </c>
      <c r="V16" s="11" t="s">
        <v>1363</v>
      </c>
      <c r="W16" s="11" t="s">
        <v>1315</v>
      </c>
      <c r="X16">
        <v>70</v>
      </c>
      <c r="Y16" s="11">
        <v>11</v>
      </c>
      <c r="Z16" s="22">
        <f t="shared" si="0"/>
        <v>0.13580246913580246</v>
      </c>
      <c r="AA16" s="58">
        <v>0</v>
      </c>
      <c r="AB16" s="58">
        <v>11</v>
      </c>
      <c r="AC16" s="58">
        <v>0</v>
      </c>
      <c r="AD16" s="2" t="s">
        <v>1668</v>
      </c>
      <c r="AE16" t="s">
        <v>1712</v>
      </c>
      <c r="AF16">
        <v>0</v>
      </c>
      <c r="AG16">
        <v>1</v>
      </c>
      <c r="AH16">
        <v>0</v>
      </c>
      <c r="AI16" s="66" t="str">
        <f t="shared" si="1"/>
        <v>1</v>
      </c>
      <c r="AJ16" s="66" t="str">
        <f t="shared" si="2"/>
        <v>0</v>
      </c>
      <c r="AK16" s="11" t="str">
        <f t="shared" si="3"/>
        <v>1</v>
      </c>
      <c r="AL16" s="11">
        <v>1</v>
      </c>
      <c r="AM16" s="11">
        <v>0</v>
      </c>
      <c r="AN16" s="11">
        <v>1</v>
      </c>
    </row>
    <row r="17" spans="1:42" x14ac:dyDescent="0.25">
      <c r="A17" t="s">
        <v>161</v>
      </c>
      <c r="B17" t="s">
        <v>36</v>
      </c>
      <c r="C17">
        <v>2019</v>
      </c>
      <c r="D17" t="s">
        <v>1281</v>
      </c>
      <c r="E17">
        <v>1</v>
      </c>
      <c r="F17" t="s">
        <v>1365</v>
      </c>
      <c r="G17" t="s">
        <v>266</v>
      </c>
      <c r="H17">
        <v>0</v>
      </c>
      <c r="I17" s="11" t="s">
        <v>268</v>
      </c>
      <c r="J17" s="11" t="s">
        <v>268</v>
      </c>
      <c r="M17" s="11" t="s">
        <v>1304</v>
      </c>
      <c r="N17" s="11" t="s">
        <v>1308</v>
      </c>
      <c r="O17" s="11" t="s">
        <v>1304</v>
      </c>
      <c r="Q17" s="11" t="s">
        <v>1304</v>
      </c>
      <c r="R17" t="s">
        <v>1674</v>
      </c>
      <c r="S17" s="11">
        <v>6</v>
      </c>
      <c r="T17" s="11">
        <v>6</v>
      </c>
      <c r="U17" s="11" t="s">
        <v>1330</v>
      </c>
      <c r="V17" s="11">
        <v>8</v>
      </c>
      <c r="X17">
        <v>51</v>
      </c>
      <c r="Y17" s="11">
        <v>1</v>
      </c>
      <c r="Z17" s="22">
        <f t="shared" si="0"/>
        <v>1.9230769230769232E-2</v>
      </c>
      <c r="AA17" s="58">
        <v>0</v>
      </c>
      <c r="AB17" s="58" t="s">
        <v>1304</v>
      </c>
      <c r="AC17" s="58">
        <v>0</v>
      </c>
      <c r="AD17" s="2" t="s">
        <v>1304</v>
      </c>
      <c r="AE17" t="s">
        <v>1306</v>
      </c>
      <c r="AF17">
        <v>0</v>
      </c>
      <c r="AG17">
        <v>1</v>
      </c>
      <c r="AH17">
        <v>0</v>
      </c>
      <c r="AI17" s="66" t="str">
        <f t="shared" si="1"/>
        <v>1</v>
      </c>
      <c r="AJ17" s="66" t="str">
        <f t="shared" si="2"/>
        <v>0</v>
      </c>
      <c r="AK17" s="11" t="str">
        <f t="shared" si="3"/>
        <v>1</v>
      </c>
      <c r="AL17" s="11">
        <v>1</v>
      </c>
      <c r="AM17" s="11">
        <v>0</v>
      </c>
      <c r="AN17" s="11">
        <v>1</v>
      </c>
      <c r="AP17" t="s">
        <v>1434</v>
      </c>
    </row>
    <row r="18" spans="1:42" x14ac:dyDescent="0.25">
      <c r="A18" t="s">
        <v>162</v>
      </c>
      <c r="B18" t="s">
        <v>37</v>
      </c>
      <c r="C18">
        <v>2020</v>
      </c>
      <c r="D18" t="s">
        <v>1281</v>
      </c>
      <c r="E18">
        <v>0</v>
      </c>
      <c r="F18" t="s">
        <v>1365</v>
      </c>
      <c r="G18" t="s">
        <v>266</v>
      </c>
      <c r="H18">
        <v>0</v>
      </c>
      <c r="I18" s="11" t="s">
        <v>268</v>
      </c>
      <c r="J18" s="11" t="s">
        <v>268</v>
      </c>
      <c r="K18" t="s">
        <v>1646</v>
      </c>
      <c r="L18" t="s">
        <v>1652</v>
      </c>
      <c r="M18" s="11" t="s">
        <v>1304</v>
      </c>
      <c r="N18" s="11" t="s">
        <v>1308</v>
      </c>
      <c r="O18" s="11" t="s">
        <v>279</v>
      </c>
      <c r="P18" s="73">
        <v>4</v>
      </c>
      <c r="Q18" s="11" t="s">
        <v>268</v>
      </c>
      <c r="R18" t="s">
        <v>1307</v>
      </c>
      <c r="S18" s="11">
        <v>8</v>
      </c>
      <c r="T18" s="11" t="s">
        <v>1312</v>
      </c>
      <c r="U18" s="11" t="s">
        <v>1327</v>
      </c>
      <c r="V18" s="11" t="s">
        <v>1309</v>
      </c>
      <c r="W18" s="11" t="s">
        <v>1314</v>
      </c>
      <c r="X18">
        <v>53</v>
      </c>
      <c r="Y18" s="11">
        <v>0</v>
      </c>
      <c r="Z18" s="22">
        <f t="shared" si="0"/>
        <v>0</v>
      </c>
      <c r="AA18" s="58">
        <v>0</v>
      </c>
      <c r="AB18" s="58">
        <v>0</v>
      </c>
      <c r="AC18" s="58">
        <v>0</v>
      </c>
      <c r="AD18" s="2" t="s">
        <v>268</v>
      </c>
      <c r="AF18">
        <v>0</v>
      </c>
      <c r="AG18">
        <v>0</v>
      </c>
      <c r="AH18">
        <v>0</v>
      </c>
      <c r="AI18" s="66" t="str">
        <f t="shared" si="1"/>
        <v>0</v>
      </c>
      <c r="AJ18" s="66" t="str">
        <f t="shared" si="2"/>
        <v>0</v>
      </c>
      <c r="AK18" s="11" t="str">
        <f t="shared" si="3"/>
        <v>0</v>
      </c>
      <c r="AL18" s="11">
        <v>0</v>
      </c>
      <c r="AM18" s="11">
        <v>0</v>
      </c>
      <c r="AN18" s="11">
        <v>0</v>
      </c>
      <c r="AP18" t="s">
        <v>1434</v>
      </c>
    </row>
    <row r="19" spans="1:42" x14ac:dyDescent="0.25">
      <c r="A19" t="s">
        <v>163</v>
      </c>
      <c r="B19" t="s">
        <v>38</v>
      </c>
      <c r="C19">
        <v>2019</v>
      </c>
      <c r="D19" t="s">
        <v>1281</v>
      </c>
      <c r="E19">
        <v>0</v>
      </c>
      <c r="G19" t="s">
        <v>266</v>
      </c>
      <c r="H19">
        <v>0</v>
      </c>
      <c r="I19" s="11" t="s">
        <v>268</v>
      </c>
      <c r="J19" s="11" t="s">
        <v>268</v>
      </c>
      <c r="K19" t="s">
        <v>1461</v>
      </c>
      <c r="M19" s="11" t="s">
        <v>1304</v>
      </c>
      <c r="N19" s="11" t="s">
        <v>1308</v>
      </c>
      <c r="O19" s="11" t="s">
        <v>1317</v>
      </c>
      <c r="P19" s="73">
        <v>6</v>
      </c>
      <c r="Q19" s="11" t="s">
        <v>1497</v>
      </c>
      <c r="R19" t="s">
        <v>1316</v>
      </c>
      <c r="S19" s="11">
        <v>4</v>
      </c>
      <c r="T19" s="11">
        <v>4</v>
      </c>
      <c r="U19" s="11" t="s">
        <v>1330</v>
      </c>
      <c r="V19" s="11" t="s">
        <v>1319</v>
      </c>
      <c r="X19">
        <v>19</v>
      </c>
      <c r="Y19" s="11">
        <v>4</v>
      </c>
      <c r="Z19" s="22">
        <f t="shared" si="0"/>
        <v>0.17391304347826086</v>
      </c>
      <c r="AA19" s="58">
        <v>2</v>
      </c>
      <c r="AB19" s="58">
        <v>2</v>
      </c>
      <c r="AC19" s="58">
        <v>0</v>
      </c>
      <c r="AD19" s="2" t="s">
        <v>1499</v>
      </c>
      <c r="AE19" t="s">
        <v>1318</v>
      </c>
      <c r="AF19">
        <v>1</v>
      </c>
      <c r="AG19">
        <v>1</v>
      </c>
      <c r="AH19">
        <v>0</v>
      </c>
      <c r="AI19" s="66" t="str">
        <f t="shared" si="1"/>
        <v>1</v>
      </c>
      <c r="AJ19" s="66" t="str">
        <f t="shared" si="2"/>
        <v>1</v>
      </c>
      <c r="AK19" s="11" t="str">
        <f t="shared" si="3"/>
        <v>1</v>
      </c>
      <c r="AL19" s="11">
        <v>1</v>
      </c>
      <c r="AM19" s="11">
        <v>1</v>
      </c>
      <c r="AN19" s="11">
        <v>1</v>
      </c>
    </row>
    <row r="20" spans="1:42" x14ac:dyDescent="0.25">
      <c r="A20" t="s">
        <v>164</v>
      </c>
      <c r="B20" t="s">
        <v>39</v>
      </c>
      <c r="C20">
        <v>2019</v>
      </c>
      <c r="D20" t="s">
        <v>1281</v>
      </c>
      <c r="E20">
        <v>0</v>
      </c>
      <c r="F20" t="s">
        <v>274</v>
      </c>
      <c r="G20" t="s">
        <v>266</v>
      </c>
      <c r="H20">
        <v>1</v>
      </c>
      <c r="I20" s="11" t="s">
        <v>268</v>
      </c>
      <c r="J20" s="11">
        <v>2</v>
      </c>
      <c r="K20" t="s">
        <v>1647</v>
      </c>
      <c r="L20" t="s">
        <v>1321</v>
      </c>
      <c r="M20" s="11">
        <v>-1</v>
      </c>
      <c r="N20" s="11" t="s">
        <v>1304</v>
      </c>
      <c r="O20" s="11" t="s">
        <v>1322</v>
      </c>
      <c r="P20" s="73">
        <v>7</v>
      </c>
      <c r="Q20" s="11" t="s">
        <v>268</v>
      </c>
      <c r="R20" t="s">
        <v>1323</v>
      </c>
      <c r="S20" s="11">
        <v>8.4</v>
      </c>
      <c r="T20" s="11">
        <v>7</v>
      </c>
      <c r="U20" s="11" t="s">
        <v>1327</v>
      </c>
      <c r="V20" s="11" t="s">
        <v>1325</v>
      </c>
      <c r="X20">
        <v>38</v>
      </c>
      <c r="Y20" s="11">
        <v>3</v>
      </c>
      <c r="Z20" s="22">
        <f t="shared" si="0"/>
        <v>7.3170731707317069E-2</v>
      </c>
      <c r="AA20" s="58">
        <v>0</v>
      </c>
      <c r="AB20" s="58">
        <v>0</v>
      </c>
      <c r="AC20" s="58">
        <v>3</v>
      </c>
      <c r="AD20" s="2" t="s">
        <v>1304</v>
      </c>
      <c r="AE20" t="s">
        <v>1324</v>
      </c>
      <c r="AF20">
        <v>0</v>
      </c>
      <c r="AG20">
        <v>0</v>
      </c>
      <c r="AH20">
        <v>1</v>
      </c>
      <c r="AI20" s="66" t="str">
        <f t="shared" si="1"/>
        <v>0</v>
      </c>
      <c r="AJ20" s="66" t="str">
        <f t="shared" si="2"/>
        <v>1</v>
      </c>
      <c r="AK20" s="11" t="str">
        <f t="shared" si="3"/>
        <v>1</v>
      </c>
      <c r="AL20" s="11">
        <v>0</v>
      </c>
      <c r="AM20" s="11">
        <v>1</v>
      </c>
      <c r="AN20" s="11">
        <v>1</v>
      </c>
    </row>
    <row r="21" spans="1:42" x14ac:dyDescent="0.25">
      <c r="A21" t="s">
        <v>165</v>
      </c>
      <c r="B21" t="s">
        <v>40</v>
      </c>
      <c r="C21">
        <v>2019</v>
      </c>
      <c r="D21" t="s">
        <v>1281</v>
      </c>
      <c r="E21">
        <v>1</v>
      </c>
      <c r="G21" t="s">
        <v>266</v>
      </c>
      <c r="H21">
        <v>1</v>
      </c>
      <c r="I21" s="11" t="s">
        <v>268</v>
      </c>
      <c r="J21" s="11" t="s">
        <v>1332</v>
      </c>
      <c r="K21" t="s">
        <v>1647</v>
      </c>
      <c r="L21" t="s">
        <v>1331</v>
      </c>
      <c r="M21" s="11">
        <v>1</v>
      </c>
      <c r="N21" s="11" t="s">
        <v>277</v>
      </c>
      <c r="O21" s="11" t="s">
        <v>279</v>
      </c>
      <c r="P21" s="73">
        <v>4</v>
      </c>
      <c r="Q21" s="11" t="s">
        <v>268</v>
      </c>
      <c r="R21" t="s">
        <v>1316</v>
      </c>
      <c r="S21" s="11">
        <v>4</v>
      </c>
      <c r="T21" s="11" t="s">
        <v>1304</v>
      </c>
      <c r="U21" s="11" t="s">
        <v>1330</v>
      </c>
      <c r="V21" s="11" t="s">
        <v>1329</v>
      </c>
      <c r="W21" s="11" t="s">
        <v>1334</v>
      </c>
      <c r="X21">
        <v>40</v>
      </c>
      <c r="Y21" s="11">
        <v>0</v>
      </c>
      <c r="Z21" s="22">
        <f t="shared" si="0"/>
        <v>0</v>
      </c>
      <c r="AA21" s="58">
        <v>0</v>
      </c>
      <c r="AB21" s="58">
        <v>0</v>
      </c>
      <c r="AC21" s="58">
        <v>0</v>
      </c>
      <c r="AD21" s="2" t="s">
        <v>268</v>
      </c>
      <c r="AF21">
        <v>0</v>
      </c>
      <c r="AG21">
        <v>0</v>
      </c>
      <c r="AH21">
        <v>0</v>
      </c>
      <c r="AI21" s="66" t="str">
        <f t="shared" si="1"/>
        <v>0</v>
      </c>
      <c r="AJ21" s="66" t="str">
        <f t="shared" si="2"/>
        <v>0</v>
      </c>
      <c r="AK21" s="11" t="str">
        <f t="shared" si="3"/>
        <v>0</v>
      </c>
      <c r="AL21" s="11">
        <v>0</v>
      </c>
      <c r="AM21" s="11">
        <v>0</v>
      </c>
      <c r="AN21" s="11">
        <v>0</v>
      </c>
    </row>
    <row r="22" spans="1:42" x14ac:dyDescent="0.25">
      <c r="A22" t="s">
        <v>166</v>
      </c>
      <c r="B22" t="s">
        <v>41</v>
      </c>
      <c r="C22">
        <v>2020</v>
      </c>
      <c r="D22" t="s">
        <v>1281</v>
      </c>
      <c r="E22">
        <v>0</v>
      </c>
      <c r="F22" t="s">
        <v>1336</v>
      </c>
      <c r="G22" t="s">
        <v>266</v>
      </c>
      <c r="H22">
        <v>1</v>
      </c>
      <c r="I22" s="11">
        <v>1.5900000000000001E-2</v>
      </c>
      <c r="J22" s="11" t="s">
        <v>268</v>
      </c>
      <c r="K22" t="s">
        <v>1634</v>
      </c>
      <c r="M22" s="11" t="s">
        <v>1710</v>
      </c>
      <c r="N22" s="11" t="s">
        <v>1300</v>
      </c>
      <c r="O22" s="11" t="s">
        <v>279</v>
      </c>
      <c r="P22" s="73">
        <v>4</v>
      </c>
      <c r="Q22" s="11" t="s">
        <v>1497</v>
      </c>
      <c r="R22" t="s">
        <v>1304</v>
      </c>
      <c r="S22" s="11">
        <v>6</v>
      </c>
      <c r="T22" s="11">
        <v>6</v>
      </c>
      <c r="U22" s="11" t="s">
        <v>1330</v>
      </c>
      <c r="V22" s="11" t="s">
        <v>1338</v>
      </c>
      <c r="X22">
        <v>42</v>
      </c>
      <c r="Y22" s="11">
        <v>4</v>
      </c>
      <c r="Z22" s="22">
        <f t="shared" si="0"/>
        <v>8.6956521739130432E-2</v>
      </c>
      <c r="AA22" s="58">
        <v>0</v>
      </c>
      <c r="AB22" s="58">
        <v>4</v>
      </c>
      <c r="AC22" s="58">
        <v>0</v>
      </c>
      <c r="AD22" s="2" t="s">
        <v>1500</v>
      </c>
      <c r="AE22" t="s">
        <v>1781</v>
      </c>
      <c r="AF22">
        <v>0</v>
      </c>
      <c r="AG22">
        <v>1</v>
      </c>
      <c r="AH22">
        <v>0</v>
      </c>
      <c r="AI22" s="66" t="str">
        <f t="shared" si="1"/>
        <v>1</v>
      </c>
      <c r="AJ22" s="66" t="str">
        <f t="shared" si="2"/>
        <v>0</v>
      </c>
      <c r="AK22" s="11" t="str">
        <f t="shared" si="3"/>
        <v>1</v>
      </c>
      <c r="AL22" s="11">
        <v>1</v>
      </c>
      <c r="AM22" s="11">
        <v>0</v>
      </c>
      <c r="AN22" s="11">
        <v>1</v>
      </c>
    </row>
    <row r="23" spans="1:42" x14ac:dyDescent="0.25">
      <c r="A23" t="s">
        <v>167</v>
      </c>
      <c r="B23" t="s">
        <v>42</v>
      </c>
      <c r="C23">
        <v>2019</v>
      </c>
      <c r="D23" t="s">
        <v>1281</v>
      </c>
      <c r="E23">
        <v>0</v>
      </c>
      <c r="F23" t="s">
        <v>1341</v>
      </c>
      <c r="G23" t="s">
        <v>266</v>
      </c>
      <c r="H23">
        <v>1</v>
      </c>
      <c r="I23" s="11" t="s">
        <v>268</v>
      </c>
      <c r="J23" s="11">
        <v>3</v>
      </c>
      <c r="K23" t="s">
        <v>1461</v>
      </c>
      <c r="M23" s="11" t="s">
        <v>1308</v>
      </c>
      <c r="N23" s="11" t="s">
        <v>1308</v>
      </c>
      <c r="O23" s="11" t="s">
        <v>1268</v>
      </c>
      <c r="P23" s="73">
        <v>6.5</v>
      </c>
      <c r="Q23" s="11" t="s">
        <v>1501</v>
      </c>
      <c r="R23" t="s">
        <v>1342</v>
      </c>
      <c r="S23" s="11">
        <v>8</v>
      </c>
      <c r="T23" s="11" t="s">
        <v>1304</v>
      </c>
      <c r="U23" s="11" t="s">
        <v>1330</v>
      </c>
      <c r="V23" s="11">
        <v>8</v>
      </c>
      <c r="W23" s="11" t="s">
        <v>1343</v>
      </c>
      <c r="X23">
        <v>48</v>
      </c>
      <c r="Y23" s="11">
        <v>19</v>
      </c>
      <c r="Z23" s="22">
        <f t="shared" si="0"/>
        <v>0.28358208955223879</v>
      </c>
      <c r="AA23" s="58">
        <v>0</v>
      </c>
      <c r="AB23" s="58">
        <v>19</v>
      </c>
      <c r="AC23" s="58">
        <v>0</v>
      </c>
      <c r="AD23" s="2" t="s">
        <v>1502</v>
      </c>
      <c r="AE23" t="s">
        <v>1713</v>
      </c>
      <c r="AF23">
        <v>0</v>
      </c>
      <c r="AG23">
        <v>1</v>
      </c>
      <c r="AH23">
        <v>0</v>
      </c>
      <c r="AI23" s="66" t="str">
        <f t="shared" si="1"/>
        <v>1</v>
      </c>
      <c r="AJ23" s="66" t="str">
        <f t="shared" si="2"/>
        <v>0</v>
      </c>
      <c r="AK23" s="11" t="str">
        <f t="shared" si="3"/>
        <v>1</v>
      </c>
      <c r="AL23" s="11">
        <v>1</v>
      </c>
      <c r="AM23" s="11">
        <v>0</v>
      </c>
      <c r="AN23" s="11">
        <v>1</v>
      </c>
    </row>
    <row r="24" spans="1:42" x14ac:dyDescent="0.25">
      <c r="A24" t="s">
        <v>168</v>
      </c>
      <c r="B24" t="s">
        <v>43</v>
      </c>
      <c r="C24">
        <v>2020</v>
      </c>
      <c r="D24" t="s">
        <v>1281</v>
      </c>
      <c r="E24">
        <v>1</v>
      </c>
      <c r="G24" t="s">
        <v>266</v>
      </c>
      <c r="H24">
        <v>1</v>
      </c>
      <c r="I24" s="11" t="s">
        <v>268</v>
      </c>
      <c r="J24" s="11" t="s">
        <v>1304</v>
      </c>
      <c r="K24" t="s">
        <v>1461</v>
      </c>
      <c r="L24" t="s">
        <v>1637</v>
      </c>
      <c r="M24" s="11" t="s">
        <v>1308</v>
      </c>
      <c r="N24" s="11" t="s">
        <v>1300</v>
      </c>
      <c r="O24" s="11" t="s">
        <v>1346</v>
      </c>
      <c r="P24" s="73">
        <v>6.8</v>
      </c>
      <c r="Q24" s="11" t="s">
        <v>268</v>
      </c>
      <c r="R24" t="s">
        <v>1347</v>
      </c>
      <c r="S24" s="11">
        <v>6</v>
      </c>
      <c r="T24" s="11">
        <v>6</v>
      </c>
      <c r="U24" s="11" t="s">
        <v>1330</v>
      </c>
      <c r="V24" s="11" t="s">
        <v>1345</v>
      </c>
      <c r="X24">
        <v>42</v>
      </c>
      <c r="Y24" s="11">
        <v>7</v>
      </c>
      <c r="Z24" s="22">
        <f t="shared" si="0"/>
        <v>0.14285714285714285</v>
      </c>
      <c r="AA24" s="58">
        <v>5</v>
      </c>
      <c r="AB24" s="58">
        <v>2</v>
      </c>
      <c r="AC24" s="58">
        <v>0</v>
      </c>
      <c r="AD24" s="2" t="s">
        <v>1741</v>
      </c>
      <c r="AE24" t="s">
        <v>1714</v>
      </c>
      <c r="AF24">
        <v>1</v>
      </c>
      <c r="AG24">
        <v>1</v>
      </c>
      <c r="AH24">
        <v>0</v>
      </c>
      <c r="AI24" s="66" t="str">
        <f t="shared" si="1"/>
        <v>1</v>
      </c>
      <c r="AJ24" s="66" t="str">
        <f t="shared" si="2"/>
        <v>1</v>
      </c>
      <c r="AK24" s="11" t="str">
        <f t="shared" si="3"/>
        <v>1</v>
      </c>
      <c r="AL24" s="11">
        <v>1</v>
      </c>
      <c r="AM24" s="11">
        <v>1</v>
      </c>
      <c r="AN24" s="11">
        <v>1</v>
      </c>
    </row>
    <row r="25" spans="1:42" x14ac:dyDescent="0.25">
      <c r="A25" t="s">
        <v>169</v>
      </c>
      <c r="B25" t="s">
        <v>44</v>
      </c>
      <c r="C25">
        <v>2019</v>
      </c>
      <c r="D25" t="s">
        <v>1349</v>
      </c>
      <c r="E25">
        <v>1</v>
      </c>
      <c r="G25" t="s">
        <v>276</v>
      </c>
      <c r="H25">
        <v>1</v>
      </c>
      <c r="I25" s="11" t="s">
        <v>1304</v>
      </c>
      <c r="J25" s="11" t="s">
        <v>1304</v>
      </c>
      <c r="K25" t="s">
        <v>1351</v>
      </c>
      <c r="L25" t="s">
        <v>1353</v>
      </c>
      <c r="M25" s="11" t="s">
        <v>1308</v>
      </c>
      <c r="N25" s="11" t="s">
        <v>1308</v>
      </c>
      <c r="O25" s="11" t="s">
        <v>1354</v>
      </c>
      <c r="P25" s="73">
        <v>3.5</v>
      </c>
      <c r="Q25" s="11" t="s">
        <v>1497</v>
      </c>
      <c r="R25" t="s">
        <v>1357</v>
      </c>
      <c r="S25" s="11" t="s">
        <v>1350</v>
      </c>
      <c r="T25" s="11" t="s">
        <v>1350</v>
      </c>
      <c r="U25" s="11" t="s">
        <v>1348</v>
      </c>
      <c r="V25" s="11" t="s">
        <v>1264</v>
      </c>
      <c r="W25" s="11" t="s">
        <v>1349</v>
      </c>
      <c r="X25">
        <v>38</v>
      </c>
      <c r="Y25" s="11">
        <v>8</v>
      </c>
      <c r="Z25" s="22">
        <f t="shared" si="0"/>
        <v>0.17391304347826086</v>
      </c>
      <c r="AA25" s="58">
        <v>8</v>
      </c>
      <c r="AB25" s="58">
        <v>0</v>
      </c>
      <c r="AC25" s="58">
        <v>0</v>
      </c>
      <c r="AD25" s="2" t="s">
        <v>1304</v>
      </c>
      <c r="AE25" t="s">
        <v>1352</v>
      </c>
      <c r="AF25">
        <v>1</v>
      </c>
      <c r="AG25">
        <v>1</v>
      </c>
      <c r="AH25">
        <v>0</v>
      </c>
      <c r="AI25" s="66" t="str">
        <f t="shared" si="1"/>
        <v>1</v>
      </c>
      <c r="AJ25" s="66" t="str">
        <f t="shared" si="2"/>
        <v>1</v>
      </c>
      <c r="AK25" s="11" t="str">
        <f t="shared" si="3"/>
        <v>1</v>
      </c>
      <c r="AL25" s="11">
        <v>1</v>
      </c>
      <c r="AM25" s="11">
        <v>1</v>
      </c>
      <c r="AN25" s="11">
        <v>1</v>
      </c>
    </row>
    <row r="26" spans="1:42" x14ac:dyDescent="0.25">
      <c r="A26" t="s">
        <v>170</v>
      </c>
      <c r="B26" t="s">
        <v>45</v>
      </c>
      <c r="C26">
        <v>2019</v>
      </c>
      <c r="D26" t="s">
        <v>1281</v>
      </c>
      <c r="E26">
        <v>0</v>
      </c>
      <c r="G26" t="s">
        <v>266</v>
      </c>
      <c r="H26">
        <v>1</v>
      </c>
      <c r="I26" s="11" t="s">
        <v>1304</v>
      </c>
      <c r="J26" s="11" t="s">
        <v>1304</v>
      </c>
      <c r="K26" t="s">
        <v>1635</v>
      </c>
      <c r="L26" t="s">
        <v>1636</v>
      </c>
      <c r="M26" s="11" t="s">
        <v>1308</v>
      </c>
      <c r="N26" s="11" t="s">
        <v>1308</v>
      </c>
      <c r="O26" s="11" t="s">
        <v>1359</v>
      </c>
      <c r="P26" s="73">
        <v>6</v>
      </c>
      <c r="Q26" s="11" t="s">
        <v>268</v>
      </c>
      <c r="R26" t="s">
        <v>1358</v>
      </c>
      <c r="S26" s="11">
        <v>6</v>
      </c>
      <c r="T26" s="11">
        <v>6</v>
      </c>
      <c r="U26" s="11" t="s">
        <v>1330</v>
      </c>
      <c r="V26" s="11" t="s">
        <v>1361</v>
      </c>
      <c r="X26">
        <v>43</v>
      </c>
      <c r="Y26" s="11">
        <v>36</v>
      </c>
      <c r="Z26" s="22">
        <f t="shared" si="0"/>
        <v>0.45569620253164556</v>
      </c>
      <c r="AA26" s="58">
        <v>0</v>
      </c>
      <c r="AB26" s="58">
        <v>26</v>
      </c>
      <c r="AC26" s="58">
        <v>12</v>
      </c>
      <c r="AD26" s="2" t="s">
        <v>1504</v>
      </c>
      <c r="AE26" t="s">
        <v>1360</v>
      </c>
      <c r="AF26">
        <v>0</v>
      </c>
      <c r="AG26">
        <v>1</v>
      </c>
      <c r="AH26">
        <v>1</v>
      </c>
      <c r="AI26" s="66" t="str">
        <f t="shared" si="1"/>
        <v>1</v>
      </c>
      <c r="AJ26" s="66" t="str">
        <f t="shared" si="2"/>
        <v>1</v>
      </c>
      <c r="AK26" s="11" t="str">
        <f t="shared" si="3"/>
        <v>1</v>
      </c>
      <c r="AL26" s="11">
        <v>1</v>
      </c>
      <c r="AM26" s="11">
        <v>1</v>
      </c>
      <c r="AN26" s="11">
        <v>1</v>
      </c>
    </row>
    <row r="27" spans="1:42" x14ac:dyDescent="0.25">
      <c r="A27" t="s">
        <v>171</v>
      </c>
      <c r="B27" t="s">
        <v>46</v>
      </c>
      <c r="C27">
        <v>2019</v>
      </c>
      <c r="D27" t="s">
        <v>1281</v>
      </c>
      <c r="E27">
        <v>0</v>
      </c>
      <c r="G27" t="s">
        <v>266</v>
      </c>
      <c r="H27">
        <v>0</v>
      </c>
      <c r="I27" s="11" t="s">
        <v>268</v>
      </c>
      <c r="J27" s="11" t="s">
        <v>268</v>
      </c>
      <c r="M27" s="11">
        <v>-2</v>
      </c>
      <c r="N27" s="11" t="s">
        <v>277</v>
      </c>
      <c r="O27" s="11" t="s">
        <v>1298</v>
      </c>
      <c r="P27" s="73">
        <v>8</v>
      </c>
      <c r="Q27" s="11" t="s">
        <v>268</v>
      </c>
      <c r="R27" t="s">
        <v>1358</v>
      </c>
      <c r="S27" s="11">
        <v>8</v>
      </c>
      <c r="T27" s="11">
        <v>8</v>
      </c>
      <c r="U27" s="11" t="s">
        <v>1330</v>
      </c>
      <c r="V27" s="11" t="s">
        <v>1363</v>
      </c>
      <c r="X27">
        <v>30</v>
      </c>
      <c r="Y27" s="11">
        <v>30</v>
      </c>
      <c r="Z27" s="22">
        <f t="shared" si="0"/>
        <v>0.5</v>
      </c>
      <c r="AA27" s="58">
        <v>0</v>
      </c>
      <c r="AB27" s="58">
        <v>30</v>
      </c>
      <c r="AC27" s="58">
        <v>0</v>
      </c>
      <c r="AD27" s="2" t="s">
        <v>1731</v>
      </c>
      <c r="AE27" t="s">
        <v>1732</v>
      </c>
      <c r="AF27">
        <v>0</v>
      </c>
      <c r="AG27">
        <v>1</v>
      </c>
      <c r="AH27">
        <v>0</v>
      </c>
      <c r="AI27" s="66" t="str">
        <f t="shared" si="1"/>
        <v>1</v>
      </c>
      <c r="AJ27" s="66" t="str">
        <f t="shared" si="2"/>
        <v>0</v>
      </c>
      <c r="AK27" s="11" t="str">
        <f t="shared" si="3"/>
        <v>1</v>
      </c>
      <c r="AL27" s="11">
        <v>1</v>
      </c>
      <c r="AM27" s="11">
        <v>0</v>
      </c>
      <c r="AN27" s="11">
        <v>1</v>
      </c>
      <c r="AO27" t="s">
        <v>1362</v>
      </c>
    </row>
    <row r="28" spans="1:42" x14ac:dyDescent="0.25">
      <c r="A28" t="s">
        <v>172</v>
      </c>
      <c r="B28" t="s">
        <v>47</v>
      </c>
      <c r="C28">
        <v>2020</v>
      </c>
      <c r="D28" t="s">
        <v>1281</v>
      </c>
      <c r="E28">
        <v>0</v>
      </c>
      <c r="F28" t="s">
        <v>1365</v>
      </c>
      <c r="G28" t="s">
        <v>266</v>
      </c>
      <c r="H28">
        <v>0</v>
      </c>
      <c r="I28" s="11" t="s">
        <v>268</v>
      </c>
      <c r="J28" s="11" t="s">
        <v>268</v>
      </c>
      <c r="K28" t="s">
        <v>1461</v>
      </c>
      <c r="M28" s="11" t="s">
        <v>1308</v>
      </c>
      <c r="N28" s="11" t="s">
        <v>1308</v>
      </c>
      <c r="O28" s="11" t="s">
        <v>1301</v>
      </c>
      <c r="P28" s="73">
        <v>4</v>
      </c>
      <c r="Q28" s="11" t="s">
        <v>1506</v>
      </c>
      <c r="R28" t="s">
        <v>1366</v>
      </c>
      <c r="S28" s="11">
        <v>6.2</v>
      </c>
      <c r="T28" s="11">
        <v>5.6</v>
      </c>
      <c r="U28" s="11" t="s">
        <v>1330</v>
      </c>
      <c r="V28" s="11" t="s">
        <v>1286</v>
      </c>
      <c r="W28" s="11" t="s">
        <v>1315</v>
      </c>
      <c r="X28">
        <v>37</v>
      </c>
      <c r="Y28" s="11" t="s">
        <v>1304</v>
      </c>
      <c r="Z28" s="22" t="s">
        <v>1304</v>
      </c>
      <c r="AA28" s="58">
        <v>0</v>
      </c>
      <c r="AB28" s="58">
        <v>0</v>
      </c>
      <c r="AC28" s="58">
        <v>0</v>
      </c>
      <c r="AD28" s="2" t="s">
        <v>268</v>
      </c>
      <c r="AF28">
        <v>0</v>
      </c>
      <c r="AG28">
        <v>0</v>
      </c>
      <c r="AH28">
        <v>0</v>
      </c>
      <c r="AI28" s="66" t="str">
        <f t="shared" si="1"/>
        <v>0</v>
      </c>
      <c r="AJ28" s="66" t="str">
        <f t="shared" si="2"/>
        <v>0</v>
      </c>
      <c r="AK28" s="11" t="str">
        <f t="shared" si="3"/>
        <v>0</v>
      </c>
      <c r="AL28" s="11">
        <v>0</v>
      </c>
      <c r="AM28" s="11">
        <v>0</v>
      </c>
      <c r="AN28" s="11">
        <v>0</v>
      </c>
      <c r="AP28" t="s">
        <v>1367</v>
      </c>
    </row>
    <row r="29" spans="1:42" x14ac:dyDescent="0.25">
      <c r="A29" t="s">
        <v>173</v>
      </c>
      <c r="B29" t="s">
        <v>48</v>
      </c>
      <c r="C29">
        <v>2019</v>
      </c>
      <c r="D29" t="s">
        <v>1281</v>
      </c>
      <c r="E29">
        <v>0</v>
      </c>
      <c r="G29" t="s">
        <v>266</v>
      </c>
      <c r="H29">
        <v>0</v>
      </c>
      <c r="I29" s="11" t="s">
        <v>268</v>
      </c>
      <c r="J29" s="11" t="s">
        <v>268</v>
      </c>
      <c r="M29" s="11">
        <v>-1</v>
      </c>
      <c r="N29" s="11" t="s">
        <v>1304</v>
      </c>
      <c r="O29" s="11" t="s">
        <v>279</v>
      </c>
      <c r="P29" s="73">
        <v>4</v>
      </c>
      <c r="Q29" s="11" t="s">
        <v>1497</v>
      </c>
      <c r="R29" t="s">
        <v>1358</v>
      </c>
      <c r="S29" s="11">
        <v>8</v>
      </c>
      <c r="T29" s="11">
        <v>7</v>
      </c>
      <c r="U29" s="11" t="s">
        <v>1327</v>
      </c>
      <c r="V29" s="11" t="s">
        <v>1368</v>
      </c>
      <c r="X29">
        <v>90</v>
      </c>
      <c r="Y29" s="11">
        <v>7</v>
      </c>
      <c r="Z29" s="22">
        <f t="shared" si="0"/>
        <v>7.2164948453608241E-2</v>
      </c>
      <c r="AA29" s="58">
        <v>0</v>
      </c>
      <c r="AB29" s="58">
        <v>7</v>
      </c>
      <c r="AC29" s="58">
        <v>0</v>
      </c>
      <c r="AD29" s="2" t="s">
        <v>1507</v>
      </c>
      <c r="AE29" t="s">
        <v>1715</v>
      </c>
      <c r="AF29">
        <v>0</v>
      </c>
      <c r="AG29">
        <v>1</v>
      </c>
      <c r="AH29">
        <v>0</v>
      </c>
      <c r="AI29" s="66" t="str">
        <f t="shared" si="1"/>
        <v>1</v>
      </c>
      <c r="AJ29" s="66" t="str">
        <f t="shared" si="2"/>
        <v>0</v>
      </c>
      <c r="AK29" s="11" t="str">
        <f t="shared" si="3"/>
        <v>1</v>
      </c>
      <c r="AL29" s="11">
        <v>1</v>
      </c>
      <c r="AM29" s="11">
        <v>0</v>
      </c>
      <c r="AN29" s="11">
        <v>1</v>
      </c>
    </row>
    <row r="30" spans="1:42" x14ac:dyDescent="0.25">
      <c r="A30" t="s">
        <v>174</v>
      </c>
      <c r="B30" t="s">
        <v>49</v>
      </c>
      <c r="C30">
        <v>2020</v>
      </c>
      <c r="D30" t="s">
        <v>1281</v>
      </c>
      <c r="E30">
        <v>0</v>
      </c>
      <c r="F30" t="s">
        <v>1341</v>
      </c>
      <c r="G30" t="s">
        <v>266</v>
      </c>
      <c r="H30">
        <v>1</v>
      </c>
      <c r="I30" s="11" t="s">
        <v>268</v>
      </c>
      <c r="J30" s="11">
        <v>10</v>
      </c>
      <c r="M30" s="11" t="s">
        <v>1308</v>
      </c>
      <c r="N30" s="11" t="s">
        <v>1300</v>
      </c>
      <c r="O30" s="11" t="s">
        <v>1704</v>
      </c>
      <c r="P30" s="73">
        <v>4</v>
      </c>
      <c r="Q30" s="11" t="s">
        <v>268</v>
      </c>
      <c r="R30" t="s">
        <v>1347</v>
      </c>
      <c r="S30" s="11">
        <v>8</v>
      </c>
      <c r="T30" s="11">
        <v>7.9</v>
      </c>
      <c r="U30" s="11" t="s">
        <v>1330</v>
      </c>
      <c r="V30" s="11" t="s">
        <v>1372</v>
      </c>
      <c r="X30">
        <v>37</v>
      </c>
      <c r="Y30" s="11">
        <v>1</v>
      </c>
      <c r="Z30" s="22">
        <f t="shared" si="0"/>
        <v>2.6315789473684209E-2</v>
      </c>
      <c r="AA30" s="58">
        <v>0</v>
      </c>
      <c r="AB30" s="58">
        <v>1</v>
      </c>
      <c r="AC30" s="58">
        <v>0</v>
      </c>
      <c r="AD30" t="s">
        <v>1304</v>
      </c>
      <c r="AE30" t="s">
        <v>1733</v>
      </c>
      <c r="AF30">
        <v>0</v>
      </c>
      <c r="AG30">
        <v>1</v>
      </c>
      <c r="AH30">
        <v>0</v>
      </c>
      <c r="AI30" s="66" t="str">
        <f t="shared" si="1"/>
        <v>1</v>
      </c>
      <c r="AJ30" s="66" t="str">
        <f t="shared" si="2"/>
        <v>0</v>
      </c>
      <c r="AK30" s="11" t="str">
        <f t="shared" si="3"/>
        <v>1</v>
      </c>
      <c r="AL30" s="11">
        <v>1</v>
      </c>
      <c r="AM30" s="11">
        <v>0</v>
      </c>
      <c r="AN30" s="11">
        <v>1</v>
      </c>
    </row>
    <row r="31" spans="1:42" x14ac:dyDescent="0.25">
      <c r="A31" s="40" t="s">
        <v>176</v>
      </c>
      <c r="B31" s="40" t="s">
        <v>51</v>
      </c>
      <c r="C31" s="40">
        <v>2020</v>
      </c>
      <c r="D31" s="40" t="s">
        <v>1281</v>
      </c>
      <c r="E31" s="40">
        <v>0</v>
      </c>
      <c r="F31" s="40"/>
      <c r="G31" s="40" t="s">
        <v>266</v>
      </c>
      <c r="H31" s="40">
        <v>1</v>
      </c>
      <c r="I31" s="41" t="s">
        <v>268</v>
      </c>
      <c r="J31" s="41">
        <v>25</v>
      </c>
      <c r="K31" s="40" t="s">
        <v>1461</v>
      </c>
      <c r="L31" s="40" t="s">
        <v>1658</v>
      </c>
      <c r="M31" s="41" t="s">
        <v>1308</v>
      </c>
      <c r="N31" s="41" t="s">
        <v>1308</v>
      </c>
      <c r="O31" s="41" t="s">
        <v>1378</v>
      </c>
      <c r="P31" s="79">
        <v>5</v>
      </c>
      <c r="Q31" s="41" t="s">
        <v>1497</v>
      </c>
      <c r="R31" s="40" t="s">
        <v>1282</v>
      </c>
      <c r="S31" s="41" t="s">
        <v>1304</v>
      </c>
      <c r="T31" s="41" t="s">
        <v>1681</v>
      </c>
      <c r="U31" s="41" t="s">
        <v>1701</v>
      </c>
      <c r="V31" s="41"/>
      <c r="W31" s="41" t="s">
        <v>1380</v>
      </c>
      <c r="X31" s="40">
        <v>95</v>
      </c>
      <c r="Y31" s="41">
        <v>0</v>
      </c>
      <c r="Z31" s="42">
        <f t="shared" si="0"/>
        <v>0</v>
      </c>
      <c r="AA31" s="59">
        <v>0</v>
      </c>
      <c r="AB31" s="59">
        <v>0</v>
      </c>
      <c r="AC31" s="59">
        <v>0</v>
      </c>
      <c r="AD31" s="43" t="s">
        <v>268</v>
      </c>
      <c r="AE31" s="40"/>
      <c r="AF31" s="40">
        <v>0</v>
      </c>
      <c r="AG31" s="40">
        <v>0</v>
      </c>
      <c r="AH31" s="40">
        <v>0</v>
      </c>
      <c r="AI31" s="67" t="str">
        <f t="shared" si="1"/>
        <v>0</v>
      </c>
      <c r="AJ31" s="67" t="str">
        <f t="shared" si="2"/>
        <v>0</v>
      </c>
      <c r="AK31" s="41" t="str">
        <f t="shared" si="3"/>
        <v>0</v>
      </c>
      <c r="AL31" s="41">
        <v>0</v>
      </c>
      <c r="AM31" s="41">
        <v>0</v>
      </c>
      <c r="AN31" s="41">
        <v>0</v>
      </c>
      <c r="AO31" s="40" t="s">
        <v>1700</v>
      </c>
      <c r="AP31" s="40"/>
    </row>
    <row r="32" spans="1:42" x14ac:dyDescent="0.25">
      <c r="A32" s="40" t="s">
        <v>176</v>
      </c>
      <c r="B32" s="40" t="s">
        <v>51</v>
      </c>
      <c r="C32" s="40">
        <v>2020</v>
      </c>
      <c r="D32" s="40" t="s">
        <v>1281</v>
      </c>
      <c r="E32" s="40">
        <v>1</v>
      </c>
      <c r="F32" s="40"/>
      <c r="G32" s="40" t="s">
        <v>266</v>
      </c>
      <c r="H32" s="40">
        <v>1</v>
      </c>
      <c r="I32" s="41" t="s">
        <v>268</v>
      </c>
      <c r="J32" s="41">
        <v>25</v>
      </c>
      <c r="K32" s="40" t="s">
        <v>1461</v>
      </c>
      <c r="L32" s="40" t="s">
        <v>1658</v>
      </c>
      <c r="M32" s="41" t="s">
        <v>1308</v>
      </c>
      <c r="N32" s="41" t="s">
        <v>1308</v>
      </c>
      <c r="O32" s="41" t="s">
        <v>1378</v>
      </c>
      <c r="P32" s="79">
        <v>5</v>
      </c>
      <c r="Q32" s="41" t="s">
        <v>1497</v>
      </c>
      <c r="R32" s="40" t="s">
        <v>1282</v>
      </c>
      <c r="S32" s="41">
        <v>6</v>
      </c>
      <c r="T32" s="41">
        <v>4.5</v>
      </c>
      <c r="U32" s="41" t="s">
        <v>1330</v>
      </c>
      <c r="V32" s="41" t="s">
        <v>1381</v>
      </c>
      <c r="W32" s="41" t="s">
        <v>1379</v>
      </c>
      <c r="X32" s="40">
        <v>102</v>
      </c>
      <c r="Y32" s="41">
        <v>0</v>
      </c>
      <c r="Z32" s="42">
        <f t="shared" si="0"/>
        <v>0</v>
      </c>
      <c r="AA32" s="59">
        <v>0</v>
      </c>
      <c r="AB32" s="59">
        <v>0</v>
      </c>
      <c r="AC32" s="59">
        <v>0</v>
      </c>
      <c r="AD32" s="43" t="s">
        <v>268</v>
      </c>
      <c r="AE32" s="40"/>
      <c r="AF32" s="40">
        <v>0</v>
      </c>
      <c r="AG32" s="40">
        <v>0</v>
      </c>
      <c r="AH32" s="40">
        <v>0</v>
      </c>
      <c r="AI32" s="67" t="str">
        <f t="shared" si="1"/>
        <v>0</v>
      </c>
      <c r="AJ32" s="67" t="str">
        <f t="shared" si="2"/>
        <v>0</v>
      </c>
      <c r="AK32" s="41" t="str">
        <f t="shared" si="3"/>
        <v>0</v>
      </c>
      <c r="AL32" s="41">
        <v>0</v>
      </c>
      <c r="AM32" s="41">
        <v>0</v>
      </c>
      <c r="AN32" s="41">
        <v>0</v>
      </c>
      <c r="AO32" s="40"/>
      <c r="AP32" s="40"/>
    </row>
    <row r="33" spans="1:42" x14ac:dyDescent="0.25">
      <c r="A33" s="36" t="s">
        <v>177</v>
      </c>
      <c r="B33" s="36" t="s">
        <v>52</v>
      </c>
      <c r="C33" s="36">
        <v>2020</v>
      </c>
      <c r="D33" s="36" t="s">
        <v>1281</v>
      </c>
      <c r="E33" s="36">
        <v>0</v>
      </c>
      <c r="F33" s="36" t="s">
        <v>1365</v>
      </c>
      <c r="G33" s="36" t="s">
        <v>266</v>
      </c>
      <c r="H33" s="36">
        <v>1</v>
      </c>
      <c r="I33" s="37" t="s">
        <v>268</v>
      </c>
      <c r="J33" s="37" t="s">
        <v>1333</v>
      </c>
      <c r="K33" s="36" t="s">
        <v>1461</v>
      </c>
      <c r="L33" s="36" t="s">
        <v>1608</v>
      </c>
      <c r="M33" s="37" t="s">
        <v>1308</v>
      </c>
      <c r="N33" s="37" t="s">
        <v>1308</v>
      </c>
      <c r="O33" s="37" t="s">
        <v>1382</v>
      </c>
      <c r="P33" s="80">
        <v>4</v>
      </c>
      <c r="Q33" s="37" t="s">
        <v>1497</v>
      </c>
      <c r="R33" s="36" t="s">
        <v>1371</v>
      </c>
      <c r="S33" s="37">
        <v>8</v>
      </c>
      <c r="T33" s="37">
        <v>8</v>
      </c>
      <c r="U33" s="37" t="s">
        <v>1330</v>
      </c>
      <c r="V33" s="37" t="s">
        <v>1385</v>
      </c>
      <c r="W33" s="37" t="s">
        <v>1386</v>
      </c>
      <c r="X33" s="36">
        <v>67</v>
      </c>
      <c r="Y33" s="37">
        <v>11</v>
      </c>
      <c r="Z33" s="38">
        <f t="shared" si="0"/>
        <v>0.14102564102564102</v>
      </c>
      <c r="AA33" s="60">
        <v>0</v>
      </c>
      <c r="AB33" s="60">
        <v>11</v>
      </c>
      <c r="AC33" s="60">
        <v>0</v>
      </c>
      <c r="AD33" s="39" t="s">
        <v>1507</v>
      </c>
      <c r="AE33" s="36" t="s">
        <v>1712</v>
      </c>
      <c r="AF33" s="36">
        <v>0</v>
      </c>
      <c r="AG33" s="36">
        <v>1</v>
      </c>
      <c r="AH33" s="36">
        <v>0</v>
      </c>
      <c r="AI33" s="68" t="str">
        <f t="shared" si="1"/>
        <v>1</v>
      </c>
      <c r="AJ33" s="68" t="str">
        <f t="shared" si="2"/>
        <v>0</v>
      </c>
      <c r="AK33" s="37" t="str">
        <f t="shared" si="3"/>
        <v>1</v>
      </c>
      <c r="AL33" s="37">
        <v>1</v>
      </c>
      <c r="AM33" s="37">
        <v>0</v>
      </c>
      <c r="AN33" s="37">
        <v>1</v>
      </c>
      <c r="AO33" s="36"/>
      <c r="AP33" s="36" t="s">
        <v>1367</v>
      </c>
    </row>
    <row r="34" spans="1:42" x14ac:dyDescent="0.25">
      <c r="A34" s="36" t="s">
        <v>177</v>
      </c>
      <c r="B34" s="36" t="s">
        <v>52</v>
      </c>
      <c r="C34" s="36">
        <v>2020</v>
      </c>
      <c r="D34" s="36" t="s">
        <v>1281</v>
      </c>
      <c r="E34" s="36">
        <v>0</v>
      </c>
      <c r="F34" s="36" t="s">
        <v>1365</v>
      </c>
      <c r="G34" s="36" t="s">
        <v>266</v>
      </c>
      <c r="H34" s="36">
        <v>1</v>
      </c>
      <c r="I34" s="37" t="s">
        <v>268</v>
      </c>
      <c r="J34" s="37" t="s">
        <v>1333</v>
      </c>
      <c r="K34" s="36" t="s">
        <v>1461</v>
      </c>
      <c r="L34" s="36" t="s">
        <v>1608</v>
      </c>
      <c r="M34" s="37" t="s">
        <v>1308</v>
      </c>
      <c r="N34" s="37" t="s">
        <v>1308</v>
      </c>
      <c r="O34" s="37" t="s">
        <v>1382</v>
      </c>
      <c r="P34" s="80">
        <v>4</v>
      </c>
      <c r="Q34" s="37" t="s">
        <v>1497</v>
      </c>
      <c r="R34" s="36" t="s">
        <v>1371</v>
      </c>
      <c r="S34" s="37">
        <v>8</v>
      </c>
      <c r="T34" s="37">
        <v>8</v>
      </c>
      <c r="U34" s="37" t="s">
        <v>1330</v>
      </c>
      <c r="V34" s="37" t="s">
        <v>1385</v>
      </c>
      <c r="W34" s="37" t="s">
        <v>1387</v>
      </c>
      <c r="X34" s="36">
        <v>63</v>
      </c>
      <c r="Y34" s="37">
        <v>6</v>
      </c>
      <c r="Z34" s="38">
        <f t="shared" si="0"/>
        <v>8.6956521739130432E-2</v>
      </c>
      <c r="AA34" s="60">
        <v>0</v>
      </c>
      <c r="AB34" s="60">
        <v>6</v>
      </c>
      <c r="AC34" s="60">
        <v>0</v>
      </c>
      <c r="AD34" s="39" t="s">
        <v>1507</v>
      </c>
      <c r="AE34" s="36" t="s">
        <v>1716</v>
      </c>
      <c r="AF34" s="36">
        <v>0</v>
      </c>
      <c r="AG34" s="36">
        <v>1</v>
      </c>
      <c r="AH34" s="36">
        <v>0</v>
      </c>
      <c r="AI34" s="68" t="str">
        <f t="shared" si="1"/>
        <v>1</v>
      </c>
      <c r="AJ34" s="68" t="str">
        <f t="shared" si="2"/>
        <v>0</v>
      </c>
      <c r="AK34" s="37" t="str">
        <f t="shared" si="3"/>
        <v>1</v>
      </c>
      <c r="AL34" s="37">
        <v>1</v>
      </c>
      <c r="AM34" s="37">
        <v>0</v>
      </c>
      <c r="AN34" s="37">
        <v>1</v>
      </c>
      <c r="AO34" s="36"/>
      <c r="AP34" s="36"/>
    </row>
    <row r="35" spans="1:42" x14ac:dyDescent="0.25">
      <c r="A35" t="s">
        <v>178</v>
      </c>
      <c r="B35" t="s">
        <v>53</v>
      </c>
      <c r="C35">
        <v>2020</v>
      </c>
      <c r="D35" t="s">
        <v>1281</v>
      </c>
      <c r="E35">
        <v>0</v>
      </c>
      <c r="F35" t="s">
        <v>1365</v>
      </c>
      <c r="G35" t="s">
        <v>266</v>
      </c>
      <c r="H35">
        <v>1</v>
      </c>
      <c r="I35" s="11" t="s">
        <v>1304</v>
      </c>
      <c r="J35" s="11" t="s">
        <v>1304</v>
      </c>
      <c r="K35" t="s">
        <v>1563</v>
      </c>
      <c r="M35" s="11" t="s">
        <v>1308</v>
      </c>
      <c r="N35" s="11" t="s">
        <v>1308</v>
      </c>
      <c r="O35" s="11" t="s">
        <v>279</v>
      </c>
      <c r="P35" s="73">
        <v>4</v>
      </c>
      <c r="Q35" s="11" t="s">
        <v>1501</v>
      </c>
      <c r="R35" t="s">
        <v>1323</v>
      </c>
      <c r="S35" s="11">
        <v>8</v>
      </c>
      <c r="T35" s="11">
        <v>7.5</v>
      </c>
      <c r="U35" s="11" t="s">
        <v>1330</v>
      </c>
      <c r="V35" s="11" t="s">
        <v>1304</v>
      </c>
      <c r="X35">
        <v>118</v>
      </c>
      <c r="Y35" s="11">
        <v>5</v>
      </c>
      <c r="Z35" s="22">
        <f t="shared" si="0"/>
        <v>4.065040650406504E-2</v>
      </c>
      <c r="AA35" s="58">
        <v>0</v>
      </c>
      <c r="AB35" s="58">
        <v>0</v>
      </c>
      <c r="AC35" s="58">
        <v>5</v>
      </c>
      <c r="AD35" s="2" t="s">
        <v>1304</v>
      </c>
      <c r="AE35" t="s">
        <v>1390</v>
      </c>
      <c r="AF35">
        <v>0</v>
      </c>
      <c r="AG35">
        <v>0</v>
      </c>
      <c r="AH35">
        <v>1</v>
      </c>
      <c r="AI35" s="66" t="str">
        <f t="shared" si="1"/>
        <v>0</v>
      </c>
      <c r="AJ35" s="66" t="str">
        <f t="shared" si="2"/>
        <v>1</v>
      </c>
      <c r="AK35" s="11" t="str">
        <f t="shared" si="3"/>
        <v>1</v>
      </c>
      <c r="AL35" s="11">
        <v>0</v>
      </c>
      <c r="AM35" s="11">
        <v>1</v>
      </c>
      <c r="AN35" s="11">
        <v>1</v>
      </c>
    </row>
    <row r="36" spans="1:42" x14ac:dyDescent="0.25">
      <c r="A36" t="s">
        <v>179</v>
      </c>
      <c r="B36" t="s">
        <v>54</v>
      </c>
      <c r="C36">
        <v>2020</v>
      </c>
      <c r="D36" t="s">
        <v>1281</v>
      </c>
      <c r="E36">
        <v>0</v>
      </c>
      <c r="F36" t="s">
        <v>1365</v>
      </c>
      <c r="G36" t="s">
        <v>266</v>
      </c>
      <c r="H36">
        <v>0</v>
      </c>
      <c r="I36" s="11" t="s">
        <v>268</v>
      </c>
      <c r="J36" s="11" t="s">
        <v>268</v>
      </c>
      <c r="K36" t="s">
        <v>1461</v>
      </c>
      <c r="M36" s="11">
        <v>-2</v>
      </c>
      <c r="N36" s="11" t="s">
        <v>277</v>
      </c>
      <c r="O36" s="11" t="s">
        <v>1391</v>
      </c>
      <c r="P36" s="73">
        <v>7</v>
      </c>
      <c r="Q36" s="11" t="s">
        <v>1497</v>
      </c>
      <c r="R36" t="s">
        <v>1395</v>
      </c>
      <c r="S36" s="11">
        <v>8</v>
      </c>
      <c r="T36" s="11">
        <v>8</v>
      </c>
      <c r="U36" s="11" t="s">
        <v>1327</v>
      </c>
      <c r="V36" s="11" t="s">
        <v>1393</v>
      </c>
      <c r="X36">
        <v>75</v>
      </c>
      <c r="Y36" s="11">
        <v>1</v>
      </c>
      <c r="Z36" s="22">
        <f t="shared" si="0"/>
        <v>1.3157894736842105E-2</v>
      </c>
      <c r="AA36" s="58">
        <v>0</v>
      </c>
      <c r="AB36" s="58">
        <v>0</v>
      </c>
      <c r="AC36" s="58">
        <v>1</v>
      </c>
      <c r="AD36" s="2" t="s">
        <v>1304</v>
      </c>
      <c r="AE36" t="s">
        <v>1394</v>
      </c>
      <c r="AF36">
        <v>0</v>
      </c>
      <c r="AG36">
        <v>0</v>
      </c>
      <c r="AH36">
        <v>1</v>
      </c>
      <c r="AI36" s="66" t="str">
        <f t="shared" si="1"/>
        <v>0</v>
      </c>
      <c r="AJ36" s="66" t="str">
        <f t="shared" si="2"/>
        <v>1</v>
      </c>
      <c r="AK36" s="11" t="str">
        <f t="shared" si="3"/>
        <v>1</v>
      </c>
      <c r="AL36" s="11">
        <v>0</v>
      </c>
      <c r="AM36" s="11">
        <v>1</v>
      </c>
      <c r="AN36" s="11">
        <v>1</v>
      </c>
      <c r="AP36" t="s">
        <v>1367</v>
      </c>
    </row>
    <row r="37" spans="1:42" x14ac:dyDescent="0.25">
      <c r="A37" t="s">
        <v>180</v>
      </c>
      <c r="B37" t="s">
        <v>55</v>
      </c>
      <c r="C37">
        <v>2019</v>
      </c>
      <c r="D37" t="s">
        <v>1281</v>
      </c>
      <c r="E37">
        <v>0</v>
      </c>
      <c r="F37" t="s">
        <v>1365</v>
      </c>
      <c r="G37" t="s">
        <v>266</v>
      </c>
      <c r="H37">
        <v>0</v>
      </c>
      <c r="I37" s="11" t="s">
        <v>268</v>
      </c>
      <c r="J37" s="11" t="s">
        <v>268</v>
      </c>
      <c r="K37" t="s">
        <v>1461</v>
      </c>
      <c r="M37" s="11">
        <v>-2</v>
      </c>
      <c r="N37" s="11" t="s">
        <v>277</v>
      </c>
      <c r="O37" s="11" t="s">
        <v>1391</v>
      </c>
      <c r="P37" s="73">
        <v>7</v>
      </c>
      <c r="Q37" s="11" t="s">
        <v>1497</v>
      </c>
      <c r="R37" t="s">
        <v>1395</v>
      </c>
      <c r="S37" s="11">
        <v>8</v>
      </c>
      <c r="T37" s="11">
        <v>8</v>
      </c>
      <c r="U37" s="11" t="s">
        <v>1327</v>
      </c>
      <c r="V37" s="11" t="s">
        <v>1393</v>
      </c>
      <c r="X37">
        <v>50</v>
      </c>
      <c r="Y37" s="11">
        <v>8</v>
      </c>
      <c r="Z37" s="22">
        <f t="shared" si="0"/>
        <v>0.13793103448275862</v>
      </c>
      <c r="AA37" s="58">
        <v>0</v>
      </c>
      <c r="AB37" s="58">
        <v>8</v>
      </c>
      <c r="AC37" s="58">
        <v>0</v>
      </c>
      <c r="AD37" s="2" t="s">
        <v>1404</v>
      </c>
      <c r="AE37" t="s">
        <v>1783</v>
      </c>
      <c r="AF37">
        <v>0</v>
      </c>
      <c r="AG37">
        <v>1</v>
      </c>
      <c r="AH37">
        <v>0</v>
      </c>
      <c r="AI37" s="66" t="str">
        <f t="shared" si="1"/>
        <v>1</v>
      </c>
      <c r="AJ37" s="66" t="str">
        <f t="shared" si="2"/>
        <v>0</v>
      </c>
      <c r="AK37" s="11" t="str">
        <f t="shared" si="3"/>
        <v>1</v>
      </c>
      <c r="AL37" s="11">
        <v>1</v>
      </c>
      <c r="AM37" s="11">
        <v>0</v>
      </c>
      <c r="AN37" s="11">
        <v>1</v>
      </c>
    </row>
    <row r="38" spans="1:42" x14ac:dyDescent="0.25">
      <c r="A38" t="s">
        <v>182</v>
      </c>
      <c r="B38" t="s">
        <v>57</v>
      </c>
      <c r="C38">
        <v>2020</v>
      </c>
      <c r="D38" t="s">
        <v>1281</v>
      </c>
      <c r="E38">
        <v>0</v>
      </c>
      <c r="G38" t="s">
        <v>266</v>
      </c>
      <c r="H38">
        <v>1</v>
      </c>
      <c r="I38" s="11" t="s">
        <v>1304</v>
      </c>
      <c r="J38" s="11" t="s">
        <v>1304</v>
      </c>
      <c r="K38" t="s">
        <v>1563</v>
      </c>
      <c r="L38" t="s">
        <v>1592</v>
      </c>
      <c r="M38" s="11" t="s">
        <v>1308</v>
      </c>
      <c r="N38" s="11" t="s">
        <v>1308</v>
      </c>
      <c r="O38" s="11" t="s">
        <v>1402</v>
      </c>
      <c r="P38" s="73">
        <v>15</v>
      </c>
      <c r="Q38" s="11" t="s">
        <v>1501</v>
      </c>
      <c r="R38" t="s">
        <v>1316</v>
      </c>
      <c r="S38" s="11">
        <v>15</v>
      </c>
      <c r="T38" s="11">
        <v>5</v>
      </c>
      <c r="U38" s="11" t="s">
        <v>1400</v>
      </c>
      <c r="W38" s="11" t="s">
        <v>1401</v>
      </c>
      <c r="X38">
        <v>44</v>
      </c>
      <c r="Y38" s="11">
        <v>0</v>
      </c>
      <c r="Z38" s="22">
        <f t="shared" si="0"/>
        <v>0</v>
      </c>
      <c r="AA38" s="58">
        <v>0</v>
      </c>
      <c r="AB38" s="58">
        <v>0</v>
      </c>
      <c r="AC38" s="58">
        <v>0</v>
      </c>
      <c r="AD38" s="2" t="s">
        <v>268</v>
      </c>
      <c r="AF38">
        <v>0</v>
      </c>
      <c r="AG38">
        <v>0</v>
      </c>
      <c r="AH38">
        <v>0</v>
      </c>
      <c r="AI38" s="66" t="str">
        <f t="shared" si="1"/>
        <v>0</v>
      </c>
      <c r="AJ38" s="66" t="str">
        <f t="shared" si="2"/>
        <v>0</v>
      </c>
      <c r="AK38" s="11" t="str">
        <f t="shared" si="3"/>
        <v>0</v>
      </c>
      <c r="AL38" s="11">
        <v>0</v>
      </c>
      <c r="AM38" s="11">
        <v>0</v>
      </c>
      <c r="AN38" s="11">
        <v>0</v>
      </c>
    </row>
    <row r="39" spans="1:42" x14ac:dyDescent="0.25">
      <c r="A39" t="s">
        <v>183</v>
      </c>
      <c r="B39" t="s">
        <v>58</v>
      </c>
      <c r="C39">
        <v>2020</v>
      </c>
      <c r="D39" t="s">
        <v>1281</v>
      </c>
      <c r="E39">
        <v>0</v>
      </c>
      <c r="G39" t="s">
        <v>266</v>
      </c>
      <c r="H39">
        <v>0</v>
      </c>
      <c r="I39" s="11" t="s">
        <v>268</v>
      </c>
      <c r="J39" s="11" t="s">
        <v>268</v>
      </c>
      <c r="K39" t="s">
        <v>1646</v>
      </c>
      <c r="L39" t="s">
        <v>1653</v>
      </c>
      <c r="M39" s="11" t="s">
        <v>1308</v>
      </c>
      <c r="N39" s="11" t="s">
        <v>1308</v>
      </c>
      <c r="O39" s="11" t="s">
        <v>1705</v>
      </c>
      <c r="P39" s="73">
        <v>4</v>
      </c>
      <c r="Q39" s="11" t="s">
        <v>268</v>
      </c>
      <c r="R39" t="s">
        <v>1307</v>
      </c>
      <c r="S39" s="11">
        <v>3</v>
      </c>
      <c r="T39" s="11">
        <v>3</v>
      </c>
      <c r="U39" s="11" t="s">
        <v>1330</v>
      </c>
      <c r="V39" s="11" t="s">
        <v>1406</v>
      </c>
      <c r="W39" s="11" t="s">
        <v>1405</v>
      </c>
      <c r="X39">
        <v>85</v>
      </c>
      <c r="Y39" s="11">
        <v>15</v>
      </c>
      <c r="Z39" s="22">
        <f t="shared" si="0"/>
        <v>0.15</v>
      </c>
      <c r="AA39" s="58">
        <v>0</v>
      </c>
      <c r="AB39" s="58">
        <v>15</v>
      </c>
      <c r="AC39" s="58">
        <v>0</v>
      </c>
      <c r="AD39" s="2" t="s">
        <v>1408</v>
      </c>
      <c r="AF39">
        <v>0</v>
      </c>
      <c r="AG39">
        <v>1</v>
      </c>
      <c r="AH39">
        <v>0</v>
      </c>
      <c r="AI39" s="66" t="str">
        <f t="shared" si="1"/>
        <v>1</v>
      </c>
      <c r="AJ39" s="66" t="str">
        <f t="shared" si="2"/>
        <v>0</v>
      </c>
      <c r="AK39" s="11" t="str">
        <f t="shared" si="3"/>
        <v>1</v>
      </c>
      <c r="AL39" s="11">
        <v>1</v>
      </c>
      <c r="AM39" s="11">
        <v>0</v>
      </c>
      <c r="AN39" s="11">
        <v>1</v>
      </c>
      <c r="AO39" t="s">
        <v>1291</v>
      </c>
    </row>
    <row r="40" spans="1:42" x14ac:dyDescent="0.25">
      <c r="A40" t="s">
        <v>184</v>
      </c>
      <c r="B40" t="s">
        <v>59</v>
      </c>
      <c r="C40">
        <v>2020</v>
      </c>
      <c r="D40" t="s">
        <v>1281</v>
      </c>
      <c r="E40">
        <v>0</v>
      </c>
      <c r="F40" t="s">
        <v>1409</v>
      </c>
      <c r="G40" t="s">
        <v>266</v>
      </c>
      <c r="H40">
        <v>0</v>
      </c>
      <c r="I40" s="11" t="s">
        <v>268</v>
      </c>
      <c r="J40" s="11" t="s">
        <v>268</v>
      </c>
      <c r="K40" t="s">
        <v>1461</v>
      </c>
      <c r="M40" s="11">
        <v>-2</v>
      </c>
      <c r="N40" s="11" t="s">
        <v>277</v>
      </c>
      <c r="O40" s="11">
        <v>30</v>
      </c>
      <c r="P40" s="73">
        <v>30</v>
      </c>
      <c r="Q40" s="11" t="s">
        <v>1412</v>
      </c>
      <c r="R40" t="s">
        <v>1444</v>
      </c>
      <c r="S40" s="11">
        <v>3</v>
      </c>
      <c r="T40" s="11">
        <v>20</v>
      </c>
      <c r="U40" s="11" t="s">
        <v>1330</v>
      </c>
      <c r="V40" s="11">
        <v>7</v>
      </c>
      <c r="X40">
        <v>12</v>
      </c>
      <c r="Y40" s="11">
        <v>1</v>
      </c>
      <c r="Z40" s="22">
        <f t="shared" si="0"/>
        <v>7.6923076923076927E-2</v>
      </c>
      <c r="AA40" s="58">
        <v>0</v>
      </c>
      <c r="AB40" s="58">
        <v>1</v>
      </c>
      <c r="AC40" s="58">
        <v>0</v>
      </c>
      <c r="AD40" s="2" t="s">
        <v>1411</v>
      </c>
      <c r="AE40" t="s">
        <v>1410</v>
      </c>
      <c r="AF40">
        <v>0</v>
      </c>
      <c r="AG40">
        <v>1</v>
      </c>
      <c r="AH40">
        <v>0</v>
      </c>
      <c r="AI40" s="66" t="str">
        <f t="shared" si="1"/>
        <v>1</v>
      </c>
      <c r="AJ40" s="66" t="str">
        <f t="shared" si="2"/>
        <v>0</v>
      </c>
      <c r="AK40" s="11" t="str">
        <f t="shared" si="3"/>
        <v>1</v>
      </c>
      <c r="AL40" s="11">
        <v>1</v>
      </c>
      <c r="AM40" s="11">
        <v>0</v>
      </c>
      <c r="AN40" s="11">
        <v>1</v>
      </c>
      <c r="AO40" t="s">
        <v>1291</v>
      </c>
    </row>
    <row r="41" spans="1:42" x14ac:dyDescent="0.25">
      <c r="A41" s="32" t="s">
        <v>185</v>
      </c>
      <c r="B41" s="32" t="s">
        <v>60</v>
      </c>
      <c r="C41" s="32">
        <v>2020</v>
      </c>
      <c r="D41" s="32" t="s">
        <v>1281</v>
      </c>
      <c r="E41" s="32">
        <v>0</v>
      </c>
      <c r="F41" s="32"/>
      <c r="G41" s="32" t="s">
        <v>266</v>
      </c>
      <c r="H41" s="32">
        <v>0</v>
      </c>
      <c r="I41" s="33" t="s">
        <v>268</v>
      </c>
      <c r="J41" s="33" t="s">
        <v>268</v>
      </c>
      <c r="K41" s="32" t="s">
        <v>1646</v>
      </c>
      <c r="L41" s="32" t="s">
        <v>1653</v>
      </c>
      <c r="M41" s="33" t="s">
        <v>1308</v>
      </c>
      <c r="N41" s="33" t="s">
        <v>1308</v>
      </c>
      <c r="O41" s="33" t="s">
        <v>1705</v>
      </c>
      <c r="P41" s="81">
        <v>4</v>
      </c>
      <c r="Q41" s="33" t="s">
        <v>268</v>
      </c>
      <c r="R41" s="32" t="s">
        <v>1307</v>
      </c>
      <c r="S41" s="33">
        <v>6</v>
      </c>
      <c r="T41" s="33">
        <v>6</v>
      </c>
      <c r="U41" s="33" t="s">
        <v>1330</v>
      </c>
      <c r="V41" s="33" t="s">
        <v>1415</v>
      </c>
      <c r="W41" s="33" t="s">
        <v>1315</v>
      </c>
      <c r="X41" s="32">
        <v>25</v>
      </c>
      <c r="Y41" s="33">
        <v>2</v>
      </c>
      <c r="Z41" s="34">
        <f t="shared" si="0"/>
        <v>7.407407407407407E-2</v>
      </c>
      <c r="AA41" s="61">
        <v>2</v>
      </c>
      <c r="AB41" s="61">
        <v>0</v>
      </c>
      <c r="AC41" s="61">
        <v>0</v>
      </c>
      <c r="AD41" s="35" t="s">
        <v>1304</v>
      </c>
      <c r="AE41" s="32" t="s">
        <v>1675</v>
      </c>
      <c r="AF41" s="32">
        <v>0</v>
      </c>
      <c r="AG41" s="32">
        <v>0</v>
      </c>
      <c r="AH41" s="32">
        <v>1</v>
      </c>
      <c r="AI41" s="69" t="str">
        <f t="shared" si="1"/>
        <v>0</v>
      </c>
      <c r="AJ41" s="69" t="str">
        <f t="shared" si="2"/>
        <v>1</v>
      </c>
      <c r="AK41" s="33" t="str">
        <f t="shared" si="3"/>
        <v>1</v>
      </c>
      <c r="AL41" s="33">
        <v>0</v>
      </c>
      <c r="AM41" s="33">
        <v>1</v>
      </c>
      <c r="AN41" s="33">
        <v>1</v>
      </c>
      <c r="AO41" s="32"/>
      <c r="AP41" s="32"/>
    </row>
    <row r="42" spans="1:42" x14ac:dyDescent="0.25">
      <c r="A42" s="32"/>
      <c r="B42" s="32" t="s">
        <v>60</v>
      </c>
      <c r="C42" s="32">
        <v>2020</v>
      </c>
      <c r="D42" s="32" t="s">
        <v>1281</v>
      </c>
      <c r="E42" s="32">
        <v>0</v>
      </c>
      <c r="F42" s="32"/>
      <c r="G42" s="32" t="s">
        <v>266</v>
      </c>
      <c r="H42" s="32">
        <v>0</v>
      </c>
      <c r="I42" s="33" t="s">
        <v>268</v>
      </c>
      <c r="J42" s="33" t="s">
        <v>268</v>
      </c>
      <c r="K42" s="32" t="s">
        <v>1646</v>
      </c>
      <c r="L42" s="32" t="s">
        <v>1653</v>
      </c>
      <c r="M42" s="33" t="s">
        <v>1308</v>
      </c>
      <c r="N42" s="33" t="s">
        <v>1308</v>
      </c>
      <c r="O42" s="33" t="s">
        <v>1705</v>
      </c>
      <c r="P42" s="81">
        <v>4</v>
      </c>
      <c r="Q42" s="33" t="s">
        <v>268</v>
      </c>
      <c r="R42" s="32" t="s">
        <v>1307</v>
      </c>
      <c r="S42" s="33">
        <v>6</v>
      </c>
      <c r="T42" s="33">
        <v>6</v>
      </c>
      <c r="U42" s="33" t="s">
        <v>1330</v>
      </c>
      <c r="V42" s="33" t="s">
        <v>1415</v>
      </c>
      <c r="W42" s="33" t="s">
        <v>1397</v>
      </c>
      <c r="X42" s="32">
        <v>25</v>
      </c>
      <c r="Y42" s="33">
        <v>0</v>
      </c>
      <c r="Z42" s="34">
        <f t="shared" si="0"/>
        <v>0</v>
      </c>
      <c r="AA42" s="61">
        <v>0</v>
      </c>
      <c r="AB42" s="61">
        <v>0</v>
      </c>
      <c r="AC42" s="61">
        <v>0</v>
      </c>
      <c r="AD42" s="35" t="s">
        <v>268</v>
      </c>
      <c r="AE42" s="32"/>
      <c r="AF42" s="32">
        <v>0</v>
      </c>
      <c r="AG42" s="32">
        <v>0</v>
      </c>
      <c r="AH42" s="32">
        <v>0</v>
      </c>
      <c r="AI42" s="69" t="str">
        <f t="shared" si="1"/>
        <v>0</v>
      </c>
      <c r="AJ42" s="69" t="str">
        <f t="shared" si="2"/>
        <v>0</v>
      </c>
      <c r="AK42" s="33" t="str">
        <f t="shared" si="3"/>
        <v>0</v>
      </c>
      <c r="AL42" s="33">
        <v>0</v>
      </c>
      <c r="AM42" s="33">
        <v>0</v>
      </c>
      <c r="AN42" s="33">
        <v>0</v>
      </c>
      <c r="AO42" s="32"/>
      <c r="AP42" s="32"/>
    </row>
    <row r="43" spans="1:42" x14ac:dyDescent="0.25">
      <c r="A43" s="32"/>
      <c r="B43" s="32" t="s">
        <v>60</v>
      </c>
      <c r="C43" s="32">
        <v>2020</v>
      </c>
      <c r="D43" s="32" t="s">
        <v>1281</v>
      </c>
      <c r="E43" s="32">
        <v>0</v>
      </c>
      <c r="F43" s="32"/>
      <c r="G43" s="32" t="s">
        <v>266</v>
      </c>
      <c r="H43" s="32">
        <v>0</v>
      </c>
      <c r="I43" s="33" t="s">
        <v>268</v>
      </c>
      <c r="J43" s="33" t="s">
        <v>268</v>
      </c>
      <c r="K43" s="32" t="s">
        <v>1646</v>
      </c>
      <c r="L43" s="32" t="s">
        <v>1653</v>
      </c>
      <c r="M43" s="33" t="s">
        <v>1308</v>
      </c>
      <c r="N43" s="33" t="s">
        <v>1308</v>
      </c>
      <c r="O43" s="33" t="s">
        <v>1705</v>
      </c>
      <c r="P43" s="81">
        <v>4</v>
      </c>
      <c r="Q43" s="33" t="s">
        <v>268</v>
      </c>
      <c r="R43" s="32" t="s">
        <v>1307</v>
      </c>
      <c r="S43" s="33">
        <v>6</v>
      </c>
      <c r="T43" s="33">
        <v>6</v>
      </c>
      <c r="U43" s="33" t="s">
        <v>1330</v>
      </c>
      <c r="V43" s="33" t="s">
        <v>1415</v>
      </c>
      <c r="W43" s="33" t="s">
        <v>1414</v>
      </c>
      <c r="X43" s="32">
        <v>78</v>
      </c>
      <c r="Y43" s="33">
        <v>3</v>
      </c>
      <c r="Z43" s="34">
        <f t="shared" si="0"/>
        <v>3.7037037037037035E-2</v>
      </c>
      <c r="AA43" s="61">
        <v>0</v>
      </c>
      <c r="AB43" s="61">
        <v>3</v>
      </c>
      <c r="AC43" s="61">
        <v>0</v>
      </c>
      <c r="AD43" s="35" t="s">
        <v>1304</v>
      </c>
      <c r="AE43" s="32" t="s">
        <v>1410</v>
      </c>
      <c r="AF43" s="32">
        <v>0</v>
      </c>
      <c r="AG43" s="32">
        <v>1</v>
      </c>
      <c r="AH43" s="32">
        <v>0</v>
      </c>
      <c r="AI43" s="69" t="str">
        <f t="shared" si="1"/>
        <v>1</v>
      </c>
      <c r="AJ43" s="69" t="str">
        <f t="shared" si="2"/>
        <v>0</v>
      </c>
      <c r="AK43" s="33" t="str">
        <f t="shared" si="3"/>
        <v>1</v>
      </c>
      <c r="AL43" s="33">
        <v>1</v>
      </c>
      <c r="AM43" s="33">
        <v>0</v>
      </c>
      <c r="AN43" s="33">
        <v>1</v>
      </c>
      <c r="AO43" s="32"/>
      <c r="AP43" s="32"/>
    </row>
    <row r="44" spans="1:42" x14ac:dyDescent="0.25">
      <c r="A44" t="s">
        <v>186</v>
      </c>
      <c r="B44" t="s">
        <v>61</v>
      </c>
      <c r="C44">
        <v>2020</v>
      </c>
      <c r="D44" t="s">
        <v>1281</v>
      </c>
      <c r="E44">
        <v>1</v>
      </c>
      <c r="G44" t="s">
        <v>266</v>
      </c>
      <c r="H44">
        <v>1</v>
      </c>
      <c r="I44" s="11">
        <v>0.01</v>
      </c>
      <c r="J44" s="11">
        <v>1</v>
      </c>
      <c r="M44" s="11">
        <v>2</v>
      </c>
      <c r="N44" s="11" t="s">
        <v>1304</v>
      </c>
      <c r="O44" s="11" t="s">
        <v>281</v>
      </c>
      <c r="P44" s="73">
        <v>7</v>
      </c>
      <c r="Q44" s="11" t="s">
        <v>268</v>
      </c>
      <c r="R44" t="s">
        <v>268</v>
      </c>
      <c r="S44" s="11">
        <v>4</v>
      </c>
      <c r="T44" s="11">
        <v>4</v>
      </c>
      <c r="U44" s="11" t="s">
        <v>1330</v>
      </c>
      <c r="V44" s="11" t="s">
        <v>1418</v>
      </c>
      <c r="W44" s="11" t="s">
        <v>1417</v>
      </c>
      <c r="X44">
        <v>17</v>
      </c>
      <c r="Y44" s="11">
        <v>3</v>
      </c>
      <c r="Z44" s="22">
        <f t="shared" si="0"/>
        <v>0.15</v>
      </c>
      <c r="AA44" s="58">
        <v>1</v>
      </c>
      <c r="AB44" s="58">
        <v>2</v>
      </c>
      <c r="AC44" s="58">
        <v>0</v>
      </c>
      <c r="AD44" s="2" t="s">
        <v>1304</v>
      </c>
      <c r="AE44" t="s">
        <v>1784</v>
      </c>
      <c r="AF44">
        <v>1</v>
      </c>
      <c r="AG44">
        <v>1</v>
      </c>
      <c r="AH44">
        <v>0</v>
      </c>
      <c r="AI44" s="66" t="str">
        <f t="shared" si="1"/>
        <v>1</v>
      </c>
      <c r="AJ44" s="66" t="str">
        <f t="shared" si="2"/>
        <v>1</v>
      </c>
      <c r="AK44" s="11" t="str">
        <f t="shared" si="3"/>
        <v>1</v>
      </c>
      <c r="AL44" s="11">
        <v>1</v>
      </c>
      <c r="AM44" s="11">
        <v>1</v>
      </c>
      <c r="AN44" s="11">
        <v>1</v>
      </c>
    </row>
    <row r="45" spans="1:42" x14ac:dyDescent="0.25">
      <c r="A45" t="s">
        <v>187</v>
      </c>
      <c r="B45" t="s">
        <v>62</v>
      </c>
      <c r="C45">
        <v>2019</v>
      </c>
      <c r="D45" t="s">
        <v>1281</v>
      </c>
      <c r="E45">
        <v>0</v>
      </c>
      <c r="G45" t="s">
        <v>266</v>
      </c>
      <c r="H45">
        <v>1</v>
      </c>
      <c r="I45" s="11" t="s">
        <v>1304</v>
      </c>
      <c r="J45" s="11" t="s">
        <v>1304</v>
      </c>
      <c r="K45" t="s">
        <v>1647</v>
      </c>
      <c r="L45" t="s">
        <v>1655</v>
      </c>
      <c r="M45" s="11" t="s">
        <v>1308</v>
      </c>
      <c r="N45" s="11" t="s">
        <v>1308</v>
      </c>
      <c r="O45" s="11" t="s">
        <v>1378</v>
      </c>
      <c r="P45" s="73">
        <v>5</v>
      </c>
      <c r="Q45" s="11" t="s">
        <v>1508</v>
      </c>
      <c r="R45" t="s">
        <v>1307</v>
      </c>
      <c r="S45" s="11">
        <v>1.5</v>
      </c>
      <c r="T45" s="11">
        <v>1.2</v>
      </c>
      <c r="U45" s="11" t="s">
        <v>1327</v>
      </c>
      <c r="V45" s="11">
        <v>0.5</v>
      </c>
      <c r="X45">
        <v>46</v>
      </c>
      <c r="Y45" s="11">
        <v>3</v>
      </c>
      <c r="Z45" s="22">
        <f t="shared" si="0"/>
        <v>6.1224489795918366E-2</v>
      </c>
      <c r="AA45" s="58">
        <v>0</v>
      </c>
      <c r="AB45" s="58">
        <v>3</v>
      </c>
      <c r="AC45" s="58">
        <v>0</v>
      </c>
      <c r="AD45" s="2" t="s">
        <v>1304</v>
      </c>
      <c r="AE45" t="s">
        <v>1717</v>
      </c>
      <c r="AF45">
        <v>0</v>
      </c>
      <c r="AG45">
        <v>1</v>
      </c>
      <c r="AH45">
        <v>0</v>
      </c>
      <c r="AI45" s="66" t="str">
        <f t="shared" si="1"/>
        <v>1</v>
      </c>
      <c r="AJ45" s="66" t="str">
        <f t="shared" si="2"/>
        <v>0</v>
      </c>
      <c r="AK45" s="11" t="str">
        <f t="shared" si="3"/>
        <v>1</v>
      </c>
      <c r="AL45" s="11">
        <v>1</v>
      </c>
      <c r="AM45" s="11">
        <v>0</v>
      </c>
      <c r="AN45" s="11">
        <v>1</v>
      </c>
    </row>
    <row r="46" spans="1:42" x14ac:dyDescent="0.25">
      <c r="A46" t="s">
        <v>188</v>
      </c>
      <c r="B46" t="s">
        <v>63</v>
      </c>
      <c r="C46">
        <v>2020</v>
      </c>
      <c r="D46" t="s">
        <v>1281</v>
      </c>
      <c r="E46">
        <v>0</v>
      </c>
      <c r="F46" t="s">
        <v>1365</v>
      </c>
      <c r="G46" t="s">
        <v>266</v>
      </c>
      <c r="H46">
        <v>0</v>
      </c>
      <c r="I46" s="11" t="s">
        <v>268</v>
      </c>
      <c r="J46" s="11" t="s">
        <v>268</v>
      </c>
      <c r="M46" s="11" t="s">
        <v>1308</v>
      </c>
      <c r="N46" s="11" t="s">
        <v>1308</v>
      </c>
      <c r="O46" s="11" t="s">
        <v>1378</v>
      </c>
      <c r="P46" s="73">
        <v>5</v>
      </c>
      <c r="Q46" s="11" t="s">
        <v>268</v>
      </c>
      <c r="R46" t="s">
        <v>1422</v>
      </c>
      <c r="S46" s="11">
        <v>2</v>
      </c>
      <c r="T46" s="11">
        <v>5.75</v>
      </c>
      <c r="U46" s="11" t="s">
        <v>1327</v>
      </c>
      <c r="V46" s="11" t="s">
        <v>1266</v>
      </c>
      <c r="X46">
        <v>65</v>
      </c>
      <c r="Y46" s="11">
        <v>21</v>
      </c>
      <c r="Z46" s="22">
        <f t="shared" si="0"/>
        <v>0.2441860465116279</v>
      </c>
      <c r="AA46" s="58" t="s">
        <v>1304</v>
      </c>
      <c r="AB46" s="58">
        <v>21</v>
      </c>
      <c r="AC46" s="58">
        <v>0</v>
      </c>
      <c r="AD46" s="2" t="s">
        <v>1734</v>
      </c>
      <c r="AE46" t="s">
        <v>1735</v>
      </c>
      <c r="AF46">
        <v>1</v>
      </c>
      <c r="AG46">
        <v>1</v>
      </c>
      <c r="AH46">
        <v>0</v>
      </c>
      <c r="AI46" s="66" t="str">
        <f t="shared" si="1"/>
        <v>1</v>
      </c>
      <c r="AJ46" s="66" t="str">
        <f t="shared" si="2"/>
        <v>1</v>
      </c>
      <c r="AK46" s="11" t="str">
        <f t="shared" si="3"/>
        <v>1</v>
      </c>
      <c r="AL46" s="11">
        <v>1</v>
      </c>
      <c r="AM46" s="11">
        <v>1</v>
      </c>
      <c r="AN46" s="11">
        <v>1</v>
      </c>
    </row>
    <row r="47" spans="1:42" x14ac:dyDescent="0.25">
      <c r="A47" t="s">
        <v>189</v>
      </c>
      <c r="B47" t="s">
        <v>64</v>
      </c>
      <c r="C47">
        <v>2020</v>
      </c>
      <c r="D47" t="s">
        <v>1281</v>
      </c>
      <c r="E47">
        <v>0</v>
      </c>
      <c r="G47" t="s">
        <v>266</v>
      </c>
      <c r="H47">
        <v>1</v>
      </c>
      <c r="I47" s="11" t="s">
        <v>1304</v>
      </c>
      <c r="J47" s="11" t="s">
        <v>1304</v>
      </c>
      <c r="K47" t="s">
        <v>1656</v>
      </c>
      <c r="L47" t="s">
        <v>1428</v>
      </c>
      <c r="M47" s="11" t="s">
        <v>1304</v>
      </c>
      <c r="N47" s="11" t="s">
        <v>1304</v>
      </c>
      <c r="O47" s="11" t="s">
        <v>1304</v>
      </c>
      <c r="Q47" s="11" t="s">
        <v>1510</v>
      </c>
      <c r="R47" t="s">
        <v>268</v>
      </c>
      <c r="S47" s="11">
        <v>6</v>
      </c>
      <c r="T47" s="11">
        <v>6</v>
      </c>
      <c r="U47" s="11" t="s">
        <v>1327</v>
      </c>
      <c r="V47" s="11">
        <v>12</v>
      </c>
      <c r="X47">
        <v>43</v>
      </c>
      <c r="Y47" s="11">
        <v>0</v>
      </c>
      <c r="Z47" s="22">
        <f t="shared" si="0"/>
        <v>0</v>
      </c>
      <c r="AA47" s="58">
        <v>0</v>
      </c>
      <c r="AB47" s="58">
        <v>0</v>
      </c>
      <c r="AC47" s="58">
        <v>0</v>
      </c>
      <c r="AD47" s="2" t="s">
        <v>268</v>
      </c>
      <c r="AF47">
        <v>0</v>
      </c>
      <c r="AG47">
        <v>0</v>
      </c>
      <c r="AH47">
        <v>0</v>
      </c>
      <c r="AI47" s="66" t="str">
        <f t="shared" si="1"/>
        <v>0</v>
      </c>
      <c r="AJ47" s="66" t="str">
        <f t="shared" si="2"/>
        <v>0</v>
      </c>
      <c r="AK47" s="11" t="str">
        <f t="shared" si="3"/>
        <v>0</v>
      </c>
      <c r="AL47" s="11">
        <v>0</v>
      </c>
      <c r="AM47" s="11">
        <v>0</v>
      </c>
      <c r="AN47" s="11">
        <v>0</v>
      </c>
    </row>
    <row r="48" spans="1:42" x14ac:dyDescent="0.25">
      <c r="A48" t="s">
        <v>191</v>
      </c>
      <c r="B48" t="s">
        <v>66</v>
      </c>
      <c r="C48">
        <v>2019</v>
      </c>
      <c r="D48" t="s">
        <v>1281</v>
      </c>
      <c r="E48">
        <v>0</v>
      </c>
      <c r="G48" t="s">
        <v>266</v>
      </c>
      <c r="H48">
        <v>0</v>
      </c>
      <c r="I48" s="11">
        <v>0</v>
      </c>
      <c r="J48" s="11">
        <v>0</v>
      </c>
      <c r="M48" s="11" t="s">
        <v>1308</v>
      </c>
      <c r="N48" s="11" t="s">
        <v>1308</v>
      </c>
      <c r="O48" s="11" t="s">
        <v>1427</v>
      </c>
      <c r="P48" s="73">
        <v>8.5</v>
      </c>
      <c r="Q48" s="11" t="s">
        <v>268</v>
      </c>
      <c r="R48" t="s">
        <v>1426</v>
      </c>
      <c r="S48" s="11">
        <v>8</v>
      </c>
      <c r="T48" s="11">
        <v>8</v>
      </c>
      <c r="U48" s="11" t="s">
        <v>1330</v>
      </c>
      <c r="V48" s="11" t="s">
        <v>1430</v>
      </c>
      <c r="X48">
        <v>75</v>
      </c>
      <c r="Y48" s="11">
        <v>3</v>
      </c>
      <c r="Z48" s="22">
        <f t="shared" si="0"/>
        <v>3.8461538461538464E-2</v>
      </c>
      <c r="AA48" s="58">
        <v>0</v>
      </c>
      <c r="AB48" s="58">
        <v>0</v>
      </c>
      <c r="AC48" s="58">
        <v>3</v>
      </c>
      <c r="AD48" s="2" t="s">
        <v>1304</v>
      </c>
      <c r="AE48" t="s">
        <v>1429</v>
      </c>
      <c r="AF48">
        <v>0</v>
      </c>
      <c r="AG48">
        <v>0</v>
      </c>
      <c r="AH48">
        <v>1</v>
      </c>
      <c r="AI48" s="66" t="str">
        <f t="shared" si="1"/>
        <v>0</v>
      </c>
      <c r="AJ48" s="66" t="str">
        <f t="shared" si="2"/>
        <v>1</v>
      </c>
      <c r="AK48" s="11" t="str">
        <f t="shared" si="3"/>
        <v>1</v>
      </c>
      <c r="AL48" s="11">
        <v>0</v>
      </c>
      <c r="AM48" s="11">
        <v>1</v>
      </c>
      <c r="AN48" s="11">
        <v>1</v>
      </c>
    </row>
    <row r="49" spans="1:42" x14ac:dyDescent="0.25">
      <c r="A49" t="s">
        <v>192</v>
      </c>
      <c r="B49" t="s">
        <v>67</v>
      </c>
      <c r="C49">
        <v>2020</v>
      </c>
      <c r="D49" t="s">
        <v>1281</v>
      </c>
      <c r="E49">
        <v>0</v>
      </c>
      <c r="G49" t="s">
        <v>266</v>
      </c>
      <c r="H49">
        <v>0</v>
      </c>
      <c r="I49" s="11" t="s">
        <v>268</v>
      </c>
      <c r="J49" s="11" t="s">
        <v>268</v>
      </c>
      <c r="K49" t="s">
        <v>1461</v>
      </c>
      <c r="M49" s="11">
        <v>-2</v>
      </c>
      <c r="N49" s="11" t="s">
        <v>277</v>
      </c>
      <c r="O49" s="11" t="s">
        <v>283</v>
      </c>
      <c r="P49" s="73">
        <v>8</v>
      </c>
      <c r="Q49" s="11" t="s">
        <v>1497</v>
      </c>
      <c r="R49" t="s">
        <v>1307</v>
      </c>
      <c r="S49" s="11">
        <v>8</v>
      </c>
      <c r="T49" s="11">
        <v>7</v>
      </c>
      <c r="U49" s="11" t="s">
        <v>1330</v>
      </c>
      <c r="V49" s="11" t="s">
        <v>1431</v>
      </c>
      <c r="X49">
        <v>102</v>
      </c>
      <c r="Y49" s="11">
        <v>0</v>
      </c>
      <c r="Z49" s="22">
        <f t="shared" si="0"/>
        <v>0</v>
      </c>
      <c r="AA49" s="58">
        <v>0</v>
      </c>
      <c r="AB49" s="58">
        <v>0</v>
      </c>
      <c r="AC49" s="58">
        <v>0</v>
      </c>
      <c r="AD49" s="2" t="s">
        <v>268</v>
      </c>
      <c r="AF49">
        <v>0</v>
      </c>
      <c r="AG49">
        <v>0</v>
      </c>
      <c r="AH49">
        <v>0</v>
      </c>
      <c r="AI49" s="66" t="str">
        <f t="shared" si="1"/>
        <v>0</v>
      </c>
      <c r="AJ49" s="66" t="str">
        <f t="shared" si="2"/>
        <v>0</v>
      </c>
      <c r="AK49" s="11" t="str">
        <f t="shared" si="3"/>
        <v>0</v>
      </c>
      <c r="AL49" s="11">
        <v>0</v>
      </c>
      <c r="AM49" s="11">
        <v>0</v>
      </c>
      <c r="AN49" s="11">
        <v>0</v>
      </c>
    </row>
    <row r="50" spans="1:42" x14ac:dyDescent="0.25">
      <c r="A50" t="s">
        <v>194</v>
      </c>
      <c r="B50" t="s">
        <v>69</v>
      </c>
      <c r="C50">
        <v>2019</v>
      </c>
      <c r="D50" t="s">
        <v>1281</v>
      </c>
      <c r="E50">
        <v>0</v>
      </c>
      <c r="G50" t="s">
        <v>266</v>
      </c>
      <c r="H50">
        <v>0</v>
      </c>
      <c r="I50" s="11" t="s">
        <v>268</v>
      </c>
      <c r="J50" s="11" t="s">
        <v>268</v>
      </c>
      <c r="K50" t="s">
        <v>1461</v>
      </c>
      <c r="M50" s="11">
        <v>-2</v>
      </c>
      <c r="N50" s="11" t="s">
        <v>277</v>
      </c>
      <c r="O50" s="11" t="s">
        <v>283</v>
      </c>
      <c r="P50" s="73">
        <v>8</v>
      </c>
      <c r="Q50" s="11" t="s">
        <v>1497</v>
      </c>
      <c r="R50" t="s">
        <v>1307</v>
      </c>
      <c r="S50" s="11">
        <v>8</v>
      </c>
      <c r="T50" s="11">
        <v>8</v>
      </c>
      <c r="U50" s="11" t="s">
        <v>1433</v>
      </c>
      <c r="V50" s="11" t="s">
        <v>1431</v>
      </c>
      <c r="X50">
        <v>60</v>
      </c>
      <c r="Y50" s="11">
        <v>1</v>
      </c>
      <c r="Z50" s="22">
        <f t="shared" si="0"/>
        <v>1.6393442622950821E-2</v>
      </c>
      <c r="AA50" s="58">
        <v>0</v>
      </c>
      <c r="AB50" s="58">
        <v>1</v>
      </c>
      <c r="AC50" s="58">
        <v>0</v>
      </c>
      <c r="AD50" s="2" t="s">
        <v>1512</v>
      </c>
      <c r="AE50" t="s">
        <v>1439</v>
      </c>
      <c r="AF50">
        <v>0</v>
      </c>
      <c r="AG50">
        <v>1</v>
      </c>
      <c r="AH50">
        <v>0</v>
      </c>
      <c r="AI50" s="66" t="str">
        <f t="shared" si="1"/>
        <v>1</v>
      </c>
      <c r="AJ50" s="66" t="str">
        <f t="shared" si="2"/>
        <v>0</v>
      </c>
      <c r="AK50" s="11" t="str">
        <f t="shared" si="3"/>
        <v>1</v>
      </c>
      <c r="AL50" s="11">
        <v>1</v>
      </c>
      <c r="AM50" s="11">
        <v>0</v>
      </c>
      <c r="AN50" s="11">
        <v>1</v>
      </c>
    </row>
    <row r="51" spans="1:42" x14ac:dyDescent="0.25">
      <c r="A51" t="s">
        <v>195</v>
      </c>
      <c r="B51" t="s">
        <v>70</v>
      </c>
      <c r="C51">
        <v>2020</v>
      </c>
      <c r="D51" t="s">
        <v>1281</v>
      </c>
      <c r="E51">
        <v>0</v>
      </c>
      <c r="G51" t="s">
        <v>266</v>
      </c>
      <c r="H51">
        <v>0</v>
      </c>
      <c r="I51" s="11" t="s">
        <v>268</v>
      </c>
      <c r="J51" s="11" t="s">
        <v>268</v>
      </c>
      <c r="K51" t="s">
        <v>1461</v>
      </c>
      <c r="M51" s="11">
        <v>-2</v>
      </c>
      <c r="N51" s="11" t="s">
        <v>277</v>
      </c>
      <c r="O51" s="11" t="s">
        <v>283</v>
      </c>
      <c r="P51" s="73">
        <v>8</v>
      </c>
      <c r="Q51" s="11" t="s">
        <v>1497</v>
      </c>
      <c r="R51" t="s">
        <v>1307</v>
      </c>
      <c r="S51" s="11">
        <v>8</v>
      </c>
      <c r="T51" s="11">
        <v>8</v>
      </c>
      <c r="U51" s="11" t="s">
        <v>1433</v>
      </c>
      <c r="V51" s="11" t="s">
        <v>1431</v>
      </c>
      <c r="X51">
        <v>102</v>
      </c>
      <c r="Y51" s="11">
        <v>0</v>
      </c>
      <c r="Z51" s="22">
        <f t="shared" si="0"/>
        <v>0</v>
      </c>
      <c r="AA51" s="58">
        <v>0</v>
      </c>
      <c r="AB51" s="58">
        <v>0</v>
      </c>
      <c r="AC51" s="58">
        <v>0</v>
      </c>
      <c r="AD51" s="2" t="s">
        <v>268</v>
      </c>
      <c r="AF51">
        <v>0</v>
      </c>
      <c r="AG51">
        <v>0</v>
      </c>
      <c r="AH51">
        <v>0</v>
      </c>
      <c r="AI51" s="66" t="str">
        <f t="shared" si="1"/>
        <v>0</v>
      </c>
      <c r="AJ51" s="66" t="str">
        <f t="shared" si="2"/>
        <v>0</v>
      </c>
      <c r="AK51" s="11" t="str">
        <f t="shared" si="3"/>
        <v>0</v>
      </c>
      <c r="AL51" s="11">
        <v>0</v>
      </c>
      <c r="AM51" s="11">
        <v>0</v>
      </c>
      <c r="AN51" s="11">
        <v>0</v>
      </c>
    </row>
    <row r="52" spans="1:42" x14ac:dyDescent="0.25">
      <c r="A52" t="s">
        <v>196</v>
      </c>
      <c r="B52" t="s">
        <v>71</v>
      </c>
      <c r="C52">
        <v>2020</v>
      </c>
      <c r="D52" t="s">
        <v>1281</v>
      </c>
      <c r="E52">
        <v>0</v>
      </c>
      <c r="G52" t="s">
        <v>266</v>
      </c>
      <c r="H52">
        <v>1</v>
      </c>
      <c r="I52" s="11">
        <v>0.05</v>
      </c>
      <c r="J52" s="11" t="s">
        <v>268</v>
      </c>
      <c r="K52" t="s">
        <v>1461</v>
      </c>
      <c r="M52" s="11" t="s">
        <v>1308</v>
      </c>
      <c r="N52" s="11" t="s">
        <v>1308</v>
      </c>
      <c r="O52" s="11" t="s">
        <v>1441</v>
      </c>
      <c r="P52" s="73">
        <v>6.5</v>
      </c>
      <c r="Q52" s="11" t="s">
        <v>1501</v>
      </c>
      <c r="R52" t="s">
        <v>1426</v>
      </c>
      <c r="S52" s="11">
        <v>6</v>
      </c>
      <c r="T52" s="11">
        <v>5.9</v>
      </c>
      <c r="U52" s="11" t="s">
        <v>1330</v>
      </c>
      <c r="V52" s="11">
        <v>15</v>
      </c>
      <c r="X52">
        <v>51</v>
      </c>
      <c r="Y52" s="11">
        <v>2</v>
      </c>
      <c r="Z52" s="22">
        <f t="shared" si="0"/>
        <v>3.7735849056603772E-2</v>
      </c>
      <c r="AA52" s="58">
        <v>0</v>
      </c>
      <c r="AB52" s="58">
        <v>0</v>
      </c>
      <c r="AC52" s="58">
        <v>2</v>
      </c>
      <c r="AD52" s="2" t="s">
        <v>1304</v>
      </c>
      <c r="AE52" t="s">
        <v>1440</v>
      </c>
      <c r="AF52">
        <v>0</v>
      </c>
      <c r="AG52">
        <v>0</v>
      </c>
      <c r="AH52">
        <v>1</v>
      </c>
      <c r="AI52" s="66" t="str">
        <f t="shared" si="1"/>
        <v>0</v>
      </c>
      <c r="AJ52" s="66" t="str">
        <f t="shared" si="2"/>
        <v>1</v>
      </c>
      <c r="AK52" s="11" t="str">
        <f t="shared" si="3"/>
        <v>1</v>
      </c>
      <c r="AL52" s="11">
        <v>0</v>
      </c>
      <c r="AM52" s="11">
        <v>1</v>
      </c>
      <c r="AN52" s="11">
        <v>1</v>
      </c>
    </row>
    <row r="53" spans="1:42" x14ac:dyDescent="0.25">
      <c r="A53" t="s">
        <v>197</v>
      </c>
      <c r="B53" t="s">
        <v>72</v>
      </c>
      <c r="C53">
        <v>2019</v>
      </c>
      <c r="D53" t="s">
        <v>1281</v>
      </c>
      <c r="E53">
        <v>1</v>
      </c>
      <c r="G53" t="s">
        <v>266</v>
      </c>
      <c r="H53">
        <v>0</v>
      </c>
      <c r="I53" s="11" t="s">
        <v>268</v>
      </c>
      <c r="J53" s="11" t="s">
        <v>268</v>
      </c>
      <c r="K53" t="s">
        <v>1641</v>
      </c>
      <c r="L53" t="s">
        <v>1445</v>
      </c>
      <c r="M53" s="11">
        <v>-1</v>
      </c>
      <c r="N53" s="11" t="s">
        <v>1300</v>
      </c>
      <c r="O53" s="11" t="s">
        <v>1378</v>
      </c>
      <c r="P53" s="73">
        <v>5</v>
      </c>
      <c r="Q53" s="11" t="s">
        <v>268</v>
      </c>
      <c r="R53" t="s">
        <v>1444</v>
      </c>
      <c r="S53" s="11">
        <v>4</v>
      </c>
      <c r="T53" s="11" t="s">
        <v>1308</v>
      </c>
      <c r="U53" s="11" t="s">
        <v>1330</v>
      </c>
      <c r="V53" s="11" t="s">
        <v>1443</v>
      </c>
      <c r="W53" s="11" t="s">
        <v>1442</v>
      </c>
      <c r="X53">
        <v>37</v>
      </c>
      <c r="Y53" s="11">
        <v>6</v>
      </c>
      <c r="Z53" s="22">
        <f t="shared" si="0"/>
        <v>0.13953488372093023</v>
      </c>
      <c r="AA53" s="58">
        <v>0</v>
      </c>
      <c r="AB53" s="58">
        <v>0</v>
      </c>
      <c r="AC53" s="58">
        <v>6</v>
      </c>
      <c r="AD53" t="s">
        <v>1304</v>
      </c>
      <c r="AE53" t="s">
        <v>1683</v>
      </c>
      <c r="AF53">
        <v>0</v>
      </c>
      <c r="AG53">
        <v>1</v>
      </c>
      <c r="AH53">
        <v>1</v>
      </c>
      <c r="AI53" s="66" t="str">
        <f t="shared" si="1"/>
        <v>1</v>
      </c>
      <c r="AJ53" s="66" t="str">
        <f t="shared" si="2"/>
        <v>1</v>
      </c>
      <c r="AK53" s="11" t="str">
        <f t="shared" si="3"/>
        <v>1</v>
      </c>
      <c r="AL53" s="11">
        <v>1</v>
      </c>
      <c r="AM53" s="11">
        <v>1</v>
      </c>
      <c r="AN53" s="11">
        <v>1</v>
      </c>
    </row>
    <row r="54" spans="1:42" x14ac:dyDescent="0.25">
      <c r="A54" t="s">
        <v>199</v>
      </c>
      <c r="B54" t="s">
        <v>74</v>
      </c>
      <c r="C54">
        <v>2019</v>
      </c>
      <c r="D54" t="s">
        <v>1281</v>
      </c>
      <c r="E54">
        <v>1</v>
      </c>
      <c r="G54" t="s">
        <v>266</v>
      </c>
      <c r="H54">
        <v>0</v>
      </c>
      <c r="I54" s="11" t="s">
        <v>268</v>
      </c>
      <c r="J54" s="11" t="s">
        <v>268</v>
      </c>
      <c r="K54" t="s">
        <v>1461</v>
      </c>
      <c r="M54" s="11" t="s">
        <v>1308</v>
      </c>
      <c r="N54" s="11" t="s">
        <v>1308</v>
      </c>
      <c r="O54" s="11" t="s">
        <v>1449</v>
      </c>
      <c r="P54" s="73">
        <v>7</v>
      </c>
      <c r="Q54" s="11" t="s">
        <v>1498</v>
      </c>
      <c r="R54" t="s">
        <v>1450</v>
      </c>
      <c r="S54" s="11">
        <v>2.5</v>
      </c>
      <c r="T54" s="11">
        <v>0.5</v>
      </c>
      <c r="U54" s="11" t="s">
        <v>1327</v>
      </c>
      <c r="V54" s="11" t="s">
        <v>1447</v>
      </c>
      <c r="X54">
        <v>36</v>
      </c>
      <c r="Y54" s="11">
        <v>13</v>
      </c>
      <c r="Z54" s="22">
        <f t="shared" si="0"/>
        <v>0.26530612244897961</v>
      </c>
      <c r="AA54" s="58">
        <v>0</v>
      </c>
      <c r="AB54" s="58">
        <v>13</v>
      </c>
      <c r="AC54" s="58">
        <v>0</v>
      </c>
      <c r="AD54" s="2" t="s">
        <v>1513</v>
      </c>
      <c r="AE54" t="s">
        <v>1718</v>
      </c>
      <c r="AF54">
        <v>0</v>
      </c>
      <c r="AG54">
        <v>1</v>
      </c>
      <c r="AH54">
        <v>0</v>
      </c>
      <c r="AI54" s="66" t="str">
        <f t="shared" si="1"/>
        <v>1</v>
      </c>
      <c r="AJ54" s="66" t="str">
        <f t="shared" si="2"/>
        <v>0</v>
      </c>
      <c r="AK54" s="11" t="str">
        <f t="shared" si="3"/>
        <v>1</v>
      </c>
      <c r="AL54" s="11">
        <v>1</v>
      </c>
      <c r="AM54" s="11">
        <v>0</v>
      </c>
      <c r="AN54" s="11">
        <v>1</v>
      </c>
    </row>
    <row r="55" spans="1:42" x14ac:dyDescent="0.25">
      <c r="A55" t="s">
        <v>200</v>
      </c>
      <c r="B55" t="s">
        <v>75</v>
      </c>
      <c r="C55">
        <v>2019</v>
      </c>
      <c r="D55" t="s">
        <v>1281</v>
      </c>
      <c r="E55">
        <v>0</v>
      </c>
      <c r="F55" t="s">
        <v>1467</v>
      </c>
      <c r="G55" t="s">
        <v>266</v>
      </c>
      <c r="H55">
        <v>0</v>
      </c>
      <c r="I55" s="11" t="s">
        <v>268</v>
      </c>
      <c r="J55" s="11" t="s">
        <v>268</v>
      </c>
      <c r="K55" t="s">
        <v>1640</v>
      </c>
      <c r="L55" t="s">
        <v>1702</v>
      </c>
      <c r="M55" s="11" t="s">
        <v>1308</v>
      </c>
      <c r="N55" s="11" t="s">
        <v>1308</v>
      </c>
      <c r="O55" s="11" t="s">
        <v>1451</v>
      </c>
      <c r="P55" s="73">
        <v>3.5</v>
      </c>
      <c r="Q55" s="11" t="s">
        <v>1498</v>
      </c>
      <c r="R55" t="s">
        <v>1450</v>
      </c>
      <c r="S55" s="11">
        <v>4</v>
      </c>
      <c r="T55" s="11">
        <v>3</v>
      </c>
      <c r="U55" s="11" t="s">
        <v>1327</v>
      </c>
      <c r="V55" s="11" t="s">
        <v>1455</v>
      </c>
      <c r="X55">
        <v>40</v>
      </c>
      <c r="Y55" s="11">
        <v>4</v>
      </c>
      <c r="Z55" s="22">
        <f t="shared" si="0"/>
        <v>9.0909090909090912E-2</v>
      </c>
      <c r="AA55" s="58">
        <v>0</v>
      </c>
      <c r="AB55" s="58">
        <v>4</v>
      </c>
      <c r="AC55" s="58">
        <v>0</v>
      </c>
      <c r="AD55" s="2" t="s">
        <v>1407</v>
      </c>
      <c r="AE55" t="s">
        <v>1453</v>
      </c>
      <c r="AF55">
        <v>0</v>
      </c>
      <c r="AG55">
        <v>1</v>
      </c>
      <c r="AH55">
        <v>0</v>
      </c>
      <c r="AI55" s="66" t="str">
        <f t="shared" si="1"/>
        <v>1</v>
      </c>
      <c r="AJ55" s="66" t="str">
        <f t="shared" si="2"/>
        <v>0</v>
      </c>
      <c r="AK55" s="11" t="str">
        <f t="shared" si="3"/>
        <v>1</v>
      </c>
      <c r="AL55" s="11">
        <v>1</v>
      </c>
      <c r="AM55" s="11">
        <v>0</v>
      </c>
      <c r="AN55" s="11">
        <v>1</v>
      </c>
    </row>
    <row r="56" spans="1:42" x14ac:dyDescent="0.25">
      <c r="A56" s="44" t="s">
        <v>201</v>
      </c>
      <c r="B56" s="44" t="s">
        <v>76</v>
      </c>
      <c r="C56" s="44">
        <v>2019</v>
      </c>
      <c r="D56" s="44" t="s">
        <v>1281</v>
      </c>
      <c r="E56" s="44">
        <v>0</v>
      </c>
      <c r="F56" s="44" t="s">
        <v>1467</v>
      </c>
      <c r="G56" s="44" t="s">
        <v>266</v>
      </c>
      <c r="H56" s="44">
        <v>0</v>
      </c>
      <c r="I56" s="45" t="s">
        <v>268</v>
      </c>
      <c r="J56" s="45" t="s">
        <v>268</v>
      </c>
      <c r="K56" s="44" t="s">
        <v>1640</v>
      </c>
      <c r="L56" s="44" t="s">
        <v>1702</v>
      </c>
      <c r="M56" s="45" t="s">
        <v>1308</v>
      </c>
      <c r="N56" s="45" t="s">
        <v>1308</v>
      </c>
      <c r="O56" s="45" t="s">
        <v>1451</v>
      </c>
      <c r="P56" s="82">
        <v>3.5</v>
      </c>
      <c r="Q56" s="45" t="s">
        <v>1498</v>
      </c>
      <c r="R56" s="44" t="s">
        <v>1450</v>
      </c>
      <c r="S56" s="45">
        <v>4</v>
      </c>
      <c r="T56" s="45">
        <v>3</v>
      </c>
      <c r="U56" s="45" t="s">
        <v>1327</v>
      </c>
      <c r="V56" s="45" t="s">
        <v>1455</v>
      </c>
      <c r="W56" s="45" t="s">
        <v>1315</v>
      </c>
      <c r="X56" s="44">
        <v>30</v>
      </c>
      <c r="Y56" s="45">
        <v>1</v>
      </c>
      <c r="Z56" s="46">
        <f t="shared" si="0"/>
        <v>3.2258064516129031E-2</v>
      </c>
      <c r="AA56" s="62">
        <v>0</v>
      </c>
      <c r="AB56" s="62">
        <v>1</v>
      </c>
      <c r="AC56" s="62">
        <v>0</v>
      </c>
      <c r="AD56" s="47" t="s">
        <v>1514</v>
      </c>
      <c r="AE56" s="44" t="s">
        <v>1719</v>
      </c>
      <c r="AF56" s="44">
        <v>0</v>
      </c>
      <c r="AG56" s="44">
        <v>1</v>
      </c>
      <c r="AH56" s="44">
        <v>0</v>
      </c>
      <c r="AI56" s="70" t="str">
        <f t="shared" si="1"/>
        <v>1</v>
      </c>
      <c r="AJ56" s="70" t="str">
        <f t="shared" si="2"/>
        <v>0</v>
      </c>
      <c r="AK56" s="45" t="str">
        <f t="shared" si="3"/>
        <v>1</v>
      </c>
      <c r="AL56" s="45">
        <v>1</v>
      </c>
      <c r="AM56" s="45">
        <v>0</v>
      </c>
      <c r="AN56" s="45">
        <v>1</v>
      </c>
      <c r="AO56" s="44"/>
      <c r="AP56" s="44"/>
    </row>
    <row r="57" spans="1:42" x14ac:dyDescent="0.25">
      <c r="A57" s="44" t="s">
        <v>201</v>
      </c>
      <c r="B57" s="44" t="s">
        <v>76</v>
      </c>
      <c r="C57" s="44">
        <v>2019</v>
      </c>
      <c r="D57" s="44" t="s">
        <v>1281</v>
      </c>
      <c r="E57" s="44">
        <v>0</v>
      </c>
      <c r="F57" s="44" t="s">
        <v>1467</v>
      </c>
      <c r="G57" s="44" t="s">
        <v>266</v>
      </c>
      <c r="H57" s="44">
        <v>0</v>
      </c>
      <c r="I57" s="45" t="s">
        <v>268</v>
      </c>
      <c r="J57" s="45" t="s">
        <v>268</v>
      </c>
      <c r="K57" s="44" t="s">
        <v>1640</v>
      </c>
      <c r="L57" s="44" t="s">
        <v>1702</v>
      </c>
      <c r="M57" s="45" t="s">
        <v>1308</v>
      </c>
      <c r="N57" s="45" t="s">
        <v>1308</v>
      </c>
      <c r="O57" s="45" t="s">
        <v>1451</v>
      </c>
      <c r="P57" s="82">
        <v>3.5</v>
      </c>
      <c r="Q57" s="45" t="s">
        <v>1498</v>
      </c>
      <c r="R57" s="44" t="s">
        <v>1450</v>
      </c>
      <c r="S57" s="45">
        <v>4</v>
      </c>
      <c r="T57" s="45">
        <v>3</v>
      </c>
      <c r="U57" s="45" t="s">
        <v>1327</v>
      </c>
      <c r="V57" s="45" t="s">
        <v>1455</v>
      </c>
      <c r="W57" s="45" t="s">
        <v>1397</v>
      </c>
      <c r="X57" s="44">
        <v>79</v>
      </c>
      <c r="Y57" s="45">
        <v>17</v>
      </c>
      <c r="Z57" s="46">
        <f t="shared" si="0"/>
        <v>0.17708333333333334</v>
      </c>
      <c r="AA57" s="62">
        <v>0</v>
      </c>
      <c r="AB57" s="62">
        <v>1</v>
      </c>
      <c r="AC57" s="62">
        <v>0</v>
      </c>
      <c r="AD57" s="47" t="s">
        <v>1514</v>
      </c>
      <c r="AE57" s="44" t="s">
        <v>1719</v>
      </c>
      <c r="AF57" s="44">
        <v>0</v>
      </c>
      <c r="AG57" s="44">
        <v>1</v>
      </c>
      <c r="AH57" s="44">
        <v>0</v>
      </c>
      <c r="AI57" s="70" t="str">
        <f t="shared" si="1"/>
        <v>1</v>
      </c>
      <c r="AJ57" s="70" t="str">
        <f t="shared" si="2"/>
        <v>0</v>
      </c>
      <c r="AK57" s="45" t="str">
        <f t="shared" si="3"/>
        <v>1</v>
      </c>
      <c r="AL57" s="45">
        <v>1</v>
      </c>
      <c r="AM57" s="45">
        <v>0</v>
      </c>
      <c r="AN57" s="45">
        <v>1</v>
      </c>
      <c r="AO57" s="44"/>
      <c r="AP57" s="44"/>
    </row>
    <row r="58" spans="1:42" x14ac:dyDescent="0.25">
      <c r="A58" t="s">
        <v>202</v>
      </c>
      <c r="B58" t="s">
        <v>77</v>
      </c>
      <c r="C58">
        <v>2020</v>
      </c>
      <c r="D58" t="s">
        <v>1281</v>
      </c>
      <c r="E58">
        <v>0</v>
      </c>
      <c r="F58" t="s">
        <v>1341</v>
      </c>
      <c r="G58" t="s">
        <v>266</v>
      </c>
      <c r="H58">
        <v>0</v>
      </c>
      <c r="I58" s="11" t="s">
        <v>268</v>
      </c>
      <c r="J58" s="11" t="s">
        <v>268</v>
      </c>
      <c r="K58" t="s">
        <v>1640</v>
      </c>
      <c r="L58" t="s">
        <v>1702</v>
      </c>
      <c r="M58" s="11" t="s">
        <v>1308</v>
      </c>
      <c r="N58" s="11" t="s">
        <v>1308</v>
      </c>
      <c r="O58" s="11" t="s">
        <v>1451</v>
      </c>
      <c r="P58" s="73">
        <v>3.5</v>
      </c>
      <c r="Q58" s="11" t="s">
        <v>1498</v>
      </c>
      <c r="R58" t="s">
        <v>1450</v>
      </c>
      <c r="S58" s="11">
        <v>4</v>
      </c>
      <c r="T58" s="11">
        <v>3</v>
      </c>
      <c r="U58" s="11" t="s">
        <v>1327</v>
      </c>
      <c r="V58" s="11" t="s">
        <v>1455</v>
      </c>
      <c r="X58">
        <v>136</v>
      </c>
      <c r="Y58" s="11" t="s">
        <v>1304</v>
      </c>
      <c r="Z58" s="22" t="s">
        <v>1304</v>
      </c>
      <c r="AA58" s="58">
        <v>0</v>
      </c>
      <c r="AB58" s="58" t="s">
        <v>1304</v>
      </c>
      <c r="AC58" s="58">
        <v>0</v>
      </c>
      <c r="AD58" s="2" t="s">
        <v>1514</v>
      </c>
      <c r="AE58" t="s">
        <v>1720</v>
      </c>
      <c r="AF58">
        <v>0</v>
      </c>
      <c r="AG58">
        <v>1</v>
      </c>
      <c r="AH58">
        <v>0</v>
      </c>
      <c r="AI58" s="66" t="str">
        <f t="shared" si="1"/>
        <v>1</v>
      </c>
      <c r="AJ58" s="66" t="str">
        <f t="shared" si="2"/>
        <v>0</v>
      </c>
      <c r="AK58" s="11" t="str">
        <f t="shared" si="3"/>
        <v>1</v>
      </c>
      <c r="AL58" s="11">
        <v>1</v>
      </c>
      <c r="AM58" s="11">
        <v>0</v>
      </c>
      <c r="AN58" s="11">
        <v>1</v>
      </c>
    </row>
    <row r="59" spans="1:42" x14ac:dyDescent="0.25">
      <c r="A59" s="48" t="s">
        <v>203</v>
      </c>
      <c r="B59" s="48" t="s">
        <v>78</v>
      </c>
      <c r="C59" s="48">
        <v>2019</v>
      </c>
      <c r="D59" s="48" t="s">
        <v>1281</v>
      </c>
      <c r="E59" s="48">
        <v>0</v>
      </c>
      <c r="F59" s="48" t="s">
        <v>1466</v>
      </c>
      <c r="G59" s="48" t="s">
        <v>266</v>
      </c>
      <c r="H59" s="48">
        <v>1</v>
      </c>
      <c r="I59" s="49" t="s">
        <v>1304</v>
      </c>
      <c r="J59" s="49">
        <v>1</v>
      </c>
      <c r="K59" s="48" t="s">
        <v>1686</v>
      </c>
      <c r="L59" s="48" t="s">
        <v>1465</v>
      </c>
      <c r="M59" s="49" t="s">
        <v>1308</v>
      </c>
      <c r="N59" s="49" t="s">
        <v>1308</v>
      </c>
      <c r="O59" s="49" t="s">
        <v>1378</v>
      </c>
      <c r="P59" s="83">
        <v>5</v>
      </c>
      <c r="Q59" s="49" t="s">
        <v>1501</v>
      </c>
      <c r="R59" s="48" t="s">
        <v>1347</v>
      </c>
      <c r="S59" s="49">
        <v>10</v>
      </c>
      <c r="T59" s="49">
        <v>7</v>
      </c>
      <c r="U59" s="49" t="s">
        <v>1330</v>
      </c>
      <c r="V59" s="49" t="s">
        <v>1576</v>
      </c>
      <c r="W59" s="49" t="s">
        <v>1684</v>
      </c>
      <c r="X59" s="48">
        <v>44</v>
      </c>
      <c r="Y59" s="49">
        <v>1</v>
      </c>
      <c r="Z59" s="50">
        <f t="shared" si="0"/>
        <v>2.2222222222222223E-2</v>
      </c>
      <c r="AA59" s="63">
        <v>0</v>
      </c>
      <c r="AB59" s="63">
        <v>1</v>
      </c>
      <c r="AC59" s="63">
        <v>0</v>
      </c>
      <c r="AD59" s="51" t="s">
        <v>1515</v>
      </c>
      <c r="AE59" s="48" t="s">
        <v>1721</v>
      </c>
      <c r="AF59" s="48">
        <v>0</v>
      </c>
      <c r="AG59" s="48">
        <v>1</v>
      </c>
      <c r="AH59" s="48">
        <v>0</v>
      </c>
      <c r="AI59" s="71" t="str">
        <f t="shared" si="1"/>
        <v>1</v>
      </c>
      <c r="AJ59" s="71" t="str">
        <f t="shared" si="2"/>
        <v>0</v>
      </c>
      <c r="AK59" s="49" t="str">
        <f t="shared" si="3"/>
        <v>1</v>
      </c>
      <c r="AL59" s="49">
        <v>1</v>
      </c>
      <c r="AM59" s="49">
        <v>0</v>
      </c>
      <c r="AN59" s="49">
        <v>1</v>
      </c>
      <c r="AO59" s="48"/>
      <c r="AP59" s="48"/>
    </row>
    <row r="60" spans="1:42" x14ac:dyDescent="0.25">
      <c r="A60" s="48" t="s">
        <v>203</v>
      </c>
      <c r="B60" s="48" t="s">
        <v>78</v>
      </c>
      <c r="C60" s="48">
        <v>2019</v>
      </c>
      <c r="D60" s="48" t="s">
        <v>1281</v>
      </c>
      <c r="E60" s="48">
        <v>0</v>
      </c>
      <c r="F60" s="48" t="s">
        <v>1466</v>
      </c>
      <c r="G60" s="48" t="s">
        <v>266</v>
      </c>
      <c r="H60" s="48">
        <v>1</v>
      </c>
      <c r="I60" s="49" t="s">
        <v>1304</v>
      </c>
      <c r="J60" s="49">
        <v>1</v>
      </c>
      <c r="K60" s="48" t="s">
        <v>1686</v>
      </c>
      <c r="L60" s="48" t="s">
        <v>1465</v>
      </c>
      <c r="M60" s="49" t="s">
        <v>1308</v>
      </c>
      <c r="N60" s="49" t="s">
        <v>1308</v>
      </c>
      <c r="O60" s="49" t="s">
        <v>1378</v>
      </c>
      <c r="P60" s="83">
        <v>5</v>
      </c>
      <c r="Q60" s="49" t="s">
        <v>1501</v>
      </c>
      <c r="R60" s="48" t="s">
        <v>1347</v>
      </c>
      <c r="S60" s="49">
        <v>8</v>
      </c>
      <c r="T60" s="49">
        <v>5</v>
      </c>
      <c r="U60" s="49" t="s">
        <v>1687</v>
      </c>
      <c r="V60" s="49" t="s">
        <v>1576</v>
      </c>
      <c r="W60" s="49" t="s">
        <v>1685</v>
      </c>
      <c r="X60" s="48">
        <v>30</v>
      </c>
      <c r="Y60" s="49">
        <v>11</v>
      </c>
      <c r="Z60" s="50">
        <f t="shared" si="0"/>
        <v>0.26829268292682928</v>
      </c>
      <c r="AA60" s="63">
        <v>0</v>
      </c>
      <c r="AB60" s="63">
        <v>11</v>
      </c>
      <c r="AC60" s="63">
        <v>0</v>
      </c>
      <c r="AD60" s="51" t="s">
        <v>1515</v>
      </c>
      <c r="AE60" s="48" t="s">
        <v>1722</v>
      </c>
      <c r="AF60" s="48">
        <v>0</v>
      </c>
      <c r="AG60" s="48">
        <v>1</v>
      </c>
      <c r="AH60" s="48">
        <v>0</v>
      </c>
      <c r="AI60" s="71" t="str">
        <f t="shared" si="1"/>
        <v>1</v>
      </c>
      <c r="AJ60" s="71" t="str">
        <f t="shared" si="2"/>
        <v>0</v>
      </c>
      <c r="AK60" s="49" t="str">
        <f t="shared" si="3"/>
        <v>1</v>
      </c>
      <c r="AL60" s="49">
        <v>1</v>
      </c>
      <c r="AM60" s="49">
        <v>0</v>
      </c>
      <c r="AN60" s="49">
        <v>1</v>
      </c>
      <c r="AO60" s="48"/>
      <c r="AP60" s="48" t="s">
        <v>1434</v>
      </c>
    </row>
    <row r="61" spans="1:42" x14ac:dyDescent="0.25">
      <c r="A61" t="s">
        <v>204</v>
      </c>
      <c r="B61" t="s">
        <v>79</v>
      </c>
      <c r="C61">
        <v>2019</v>
      </c>
      <c r="D61" t="s">
        <v>1281</v>
      </c>
      <c r="E61">
        <v>1</v>
      </c>
      <c r="G61" t="s">
        <v>266</v>
      </c>
      <c r="H61">
        <v>0</v>
      </c>
      <c r="I61" s="11" t="s">
        <v>268</v>
      </c>
      <c r="J61" s="11" t="s">
        <v>268</v>
      </c>
      <c r="K61" t="s">
        <v>1461</v>
      </c>
      <c r="M61" s="11">
        <v>-4</v>
      </c>
      <c r="N61" s="11" t="s">
        <v>277</v>
      </c>
      <c r="O61" s="11" t="s">
        <v>1298</v>
      </c>
      <c r="P61" s="73">
        <v>8</v>
      </c>
      <c r="Q61" s="11" t="s">
        <v>1412</v>
      </c>
      <c r="R61" t="s">
        <v>1472</v>
      </c>
      <c r="S61" s="11">
        <v>8</v>
      </c>
      <c r="T61" s="11">
        <v>7.5</v>
      </c>
      <c r="U61" s="11" t="s">
        <v>1330</v>
      </c>
      <c r="V61" s="11" t="s">
        <v>1471</v>
      </c>
      <c r="X61">
        <v>62</v>
      </c>
      <c r="Y61" s="11">
        <v>24</v>
      </c>
      <c r="Z61" s="22">
        <f t="shared" si="0"/>
        <v>0.27906976744186046</v>
      </c>
      <c r="AA61" s="58">
        <v>0</v>
      </c>
      <c r="AB61" s="58">
        <v>24</v>
      </c>
      <c r="AC61" s="58">
        <v>0</v>
      </c>
      <c r="AD61" s="2" t="s">
        <v>1304</v>
      </c>
      <c r="AE61" t="s">
        <v>1723</v>
      </c>
      <c r="AF61">
        <v>0</v>
      </c>
      <c r="AG61">
        <v>1</v>
      </c>
      <c r="AH61">
        <v>1</v>
      </c>
      <c r="AI61" s="66" t="str">
        <f t="shared" si="1"/>
        <v>1</v>
      </c>
      <c r="AJ61" s="66" t="str">
        <f t="shared" si="2"/>
        <v>1</v>
      </c>
      <c r="AK61" s="11" t="str">
        <f t="shared" si="3"/>
        <v>1</v>
      </c>
      <c r="AL61" s="11">
        <v>1</v>
      </c>
      <c r="AM61" s="11">
        <v>1</v>
      </c>
      <c r="AN61" s="11">
        <v>1</v>
      </c>
    </row>
    <row r="62" spans="1:42" x14ac:dyDescent="0.25">
      <c r="A62" t="s">
        <v>207</v>
      </c>
      <c r="B62" t="s">
        <v>82</v>
      </c>
      <c r="C62">
        <v>2019</v>
      </c>
      <c r="D62" t="s">
        <v>1682</v>
      </c>
      <c r="E62">
        <v>0</v>
      </c>
      <c r="G62" t="s">
        <v>266</v>
      </c>
      <c r="H62">
        <v>1</v>
      </c>
      <c r="I62" s="11">
        <v>0.05</v>
      </c>
      <c r="J62" s="11" t="s">
        <v>268</v>
      </c>
      <c r="K62" t="s">
        <v>1461</v>
      </c>
      <c r="L62" t="s">
        <v>1304</v>
      </c>
      <c r="M62" s="11">
        <v>-1</v>
      </c>
      <c r="N62" s="11" t="s">
        <v>277</v>
      </c>
      <c r="O62" s="11" t="s">
        <v>1476</v>
      </c>
      <c r="P62" s="73">
        <v>6</v>
      </c>
      <c r="Q62" s="11" t="s">
        <v>1517</v>
      </c>
      <c r="R62" t="s">
        <v>1323</v>
      </c>
      <c r="S62" s="11">
        <v>6</v>
      </c>
      <c r="T62" s="11">
        <v>6</v>
      </c>
      <c r="U62" s="11" t="s">
        <v>1680</v>
      </c>
      <c r="V62" s="11" t="s">
        <v>1385</v>
      </c>
      <c r="X62">
        <v>35</v>
      </c>
      <c r="Y62">
        <v>0</v>
      </c>
      <c r="Z62" s="2">
        <v>0</v>
      </c>
      <c r="AA62" s="57">
        <v>0</v>
      </c>
      <c r="AB62" s="57">
        <v>0</v>
      </c>
      <c r="AC62" s="57">
        <v>0</v>
      </c>
      <c r="AD62" t="s">
        <v>268</v>
      </c>
      <c r="AF62">
        <v>0</v>
      </c>
      <c r="AG62">
        <v>0</v>
      </c>
      <c r="AH62">
        <v>0</v>
      </c>
      <c r="AI62" s="66" t="str">
        <f t="shared" si="1"/>
        <v>0</v>
      </c>
      <c r="AJ62" s="66" t="str">
        <f t="shared" si="2"/>
        <v>0</v>
      </c>
      <c r="AK62" s="11" t="str">
        <f t="shared" si="3"/>
        <v>0</v>
      </c>
      <c r="AL62" s="11">
        <v>0</v>
      </c>
      <c r="AM62" s="11">
        <v>0</v>
      </c>
      <c r="AN62" s="11">
        <v>0</v>
      </c>
    </row>
    <row r="63" spans="1:42" x14ac:dyDescent="0.25">
      <c r="A63" t="s">
        <v>208</v>
      </c>
      <c r="B63" t="s">
        <v>83</v>
      </c>
      <c r="C63">
        <v>2019</v>
      </c>
      <c r="D63" t="s">
        <v>1281</v>
      </c>
      <c r="E63">
        <v>0</v>
      </c>
      <c r="F63" t="s">
        <v>1365</v>
      </c>
      <c r="G63" t="s">
        <v>266</v>
      </c>
      <c r="H63">
        <v>0</v>
      </c>
      <c r="I63" s="11">
        <v>0</v>
      </c>
      <c r="J63" s="11">
        <v>0</v>
      </c>
      <c r="K63" t="s">
        <v>1657</v>
      </c>
      <c r="L63" t="s">
        <v>1480</v>
      </c>
      <c r="M63" s="11" t="s">
        <v>1308</v>
      </c>
      <c r="N63" s="11" t="s">
        <v>1304</v>
      </c>
      <c r="O63" s="11" t="s">
        <v>1478</v>
      </c>
      <c r="P63" s="73">
        <v>4.5</v>
      </c>
      <c r="Q63" s="11" t="s">
        <v>1497</v>
      </c>
      <c r="R63" t="s">
        <v>1479</v>
      </c>
      <c r="S63" s="11">
        <v>5</v>
      </c>
      <c r="T63" s="11">
        <v>5</v>
      </c>
      <c r="U63" s="11" t="s">
        <v>1330</v>
      </c>
      <c r="V63" s="11" t="s">
        <v>1293</v>
      </c>
      <c r="X63">
        <v>20</v>
      </c>
      <c r="Y63" s="11">
        <v>16</v>
      </c>
      <c r="Z63" s="22">
        <f>Y63/(X63+Y63)</f>
        <v>0.44444444444444442</v>
      </c>
      <c r="AA63" s="58">
        <v>0</v>
      </c>
      <c r="AB63" s="58">
        <v>16</v>
      </c>
      <c r="AC63" s="58">
        <v>0</v>
      </c>
      <c r="AD63" s="2" t="s">
        <v>1481</v>
      </c>
      <c r="AE63" t="s">
        <v>1724</v>
      </c>
      <c r="AF63">
        <v>0</v>
      </c>
      <c r="AG63">
        <v>1</v>
      </c>
      <c r="AH63">
        <v>0</v>
      </c>
      <c r="AI63" s="66" t="str">
        <f t="shared" si="1"/>
        <v>1</v>
      </c>
      <c r="AJ63" s="66" t="str">
        <f t="shared" si="2"/>
        <v>0</v>
      </c>
      <c r="AK63" s="11" t="str">
        <f t="shared" si="3"/>
        <v>1</v>
      </c>
      <c r="AL63" s="11">
        <v>1</v>
      </c>
      <c r="AM63" s="11">
        <v>0</v>
      </c>
      <c r="AN63" s="11">
        <v>1</v>
      </c>
      <c r="AP63" t="s">
        <v>1367</v>
      </c>
    </row>
    <row r="64" spans="1:42" x14ac:dyDescent="0.25">
      <c r="A64" t="s">
        <v>209</v>
      </c>
      <c r="B64" t="s">
        <v>84</v>
      </c>
      <c r="C64">
        <v>2020</v>
      </c>
      <c r="D64" t="s">
        <v>1281</v>
      </c>
      <c r="E64">
        <v>0</v>
      </c>
      <c r="G64" t="s">
        <v>266</v>
      </c>
      <c r="H64">
        <v>1</v>
      </c>
      <c r="I64" s="11">
        <v>0.05</v>
      </c>
      <c r="J64" s="11">
        <v>1</v>
      </c>
      <c r="K64" t="s">
        <v>1461</v>
      </c>
      <c r="L64" t="s">
        <v>1304</v>
      </c>
      <c r="M64" s="11" t="s">
        <v>1308</v>
      </c>
      <c r="N64" s="11" t="s">
        <v>1304</v>
      </c>
      <c r="O64" s="11" t="s">
        <v>280</v>
      </c>
      <c r="P64" s="73">
        <v>4.5</v>
      </c>
      <c r="Q64" s="11" t="s">
        <v>1497</v>
      </c>
      <c r="R64" t="s">
        <v>1479</v>
      </c>
      <c r="S64" s="11">
        <v>6</v>
      </c>
      <c r="T64" s="11">
        <v>5.9</v>
      </c>
      <c r="U64" s="11" t="s">
        <v>1330</v>
      </c>
      <c r="V64" s="11" t="s">
        <v>1361</v>
      </c>
      <c r="X64">
        <v>230</v>
      </c>
      <c r="Y64" s="11">
        <v>1</v>
      </c>
      <c r="Z64" s="22">
        <f t="shared" si="0"/>
        <v>4.329004329004329E-3</v>
      </c>
      <c r="AA64" s="58">
        <v>0</v>
      </c>
      <c r="AB64" s="58">
        <v>1</v>
      </c>
      <c r="AC64" s="58">
        <v>0</v>
      </c>
      <c r="AD64" s="2" t="s">
        <v>1512</v>
      </c>
      <c r="AE64" t="s">
        <v>1719</v>
      </c>
      <c r="AF64">
        <v>0</v>
      </c>
      <c r="AG64">
        <v>1</v>
      </c>
      <c r="AH64">
        <v>0</v>
      </c>
      <c r="AI64" s="66" t="str">
        <f t="shared" si="1"/>
        <v>1</v>
      </c>
      <c r="AJ64" s="66" t="str">
        <f t="shared" si="2"/>
        <v>0</v>
      </c>
      <c r="AK64" s="11" t="str">
        <f t="shared" si="3"/>
        <v>1</v>
      </c>
      <c r="AL64" s="11">
        <v>1</v>
      </c>
      <c r="AM64" s="11">
        <v>0</v>
      </c>
      <c r="AN64" s="11">
        <v>1</v>
      </c>
    </row>
    <row r="65" spans="1:42" x14ac:dyDescent="0.25">
      <c r="A65" t="s">
        <v>211</v>
      </c>
      <c r="B65" t="s">
        <v>86</v>
      </c>
      <c r="C65">
        <v>2019</v>
      </c>
      <c r="D65" t="s">
        <v>1281</v>
      </c>
      <c r="E65">
        <v>0</v>
      </c>
      <c r="G65" t="s">
        <v>266</v>
      </c>
      <c r="H65">
        <v>1</v>
      </c>
      <c r="I65" s="11" t="s">
        <v>268</v>
      </c>
      <c r="J65" s="11" t="s">
        <v>1485</v>
      </c>
      <c r="K65" t="s">
        <v>1489</v>
      </c>
      <c r="L65" t="s">
        <v>1486</v>
      </c>
      <c r="M65" s="11" t="s">
        <v>1308</v>
      </c>
      <c r="N65" s="11" t="s">
        <v>1308</v>
      </c>
      <c r="O65" s="11" t="s">
        <v>283</v>
      </c>
      <c r="P65" s="73">
        <v>8</v>
      </c>
      <c r="Q65" s="11" t="s">
        <v>268</v>
      </c>
      <c r="R65" t="s">
        <v>1358</v>
      </c>
      <c r="S65" s="11">
        <v>8</v>
      </c>
      <c r="T65" s="11">
        <v>7.8</v>
      </c>
      <c r="U65" s="11" t="s">
        <v>1330</v>
      </c>
      <c r="V65" s="11" t="s">
        <v>1488</v>
      </c>
      <c r="X65">
        <v>98</v>
      </c>
      <c r="Y65" s="11">
        <v>4</v>
      </c>
      <c r="Z65" s="22">
        <f t="shared" si="0"/>
        <v>3.9215686274509803E-2</v>
      </c>
      <c r="AA65" s="58">
        <v>1</v>
      </c>
      <c r="AB65" s="58">
        <v>0</v>
      </c>
      <c r="AC65" s="58">
        <v>3</v>
      </c>
      <c r="AD65" s="2" t="s">
        <v>1304</v>
      </c>
      <c r="AE65" s="2" t="s">
        <v>1490</v>
      </c>
      <c r="AF65" s="57">
        <v>1</v>
      </c>
      <c r="AG65">
        <v>1</v>
      </c>
      <c r="AH65">
        <v>1</v>
      </c>
      <c r="AI65" s="66" t="str">
        <f t="shared" si="1"/>
        <v>1</v>
      </c>
      <c r="AJ65" s="66" t="str">
        <f t="shared" si="2"/>
        <v>1</v>
      </c>
      <c r="AK65" s="11" t="str">
        <f t="shared" si="3"/>
        <v>1</v>
      </c>
      <c r="AL65" s="11">
        <v>1</v>
      </c>
      <c r="AM65" s="11">
        <v>1</v>
      </c>
      <c r="AN65" s="11">
        <v>1</v>
      </c>
    </row>
    <row r="66" spans="1:42" x14ac:dyDescent="0.25">
      <c r="A66" t="s">
        <v>213</v>
      </c>
      <c r="B66" t="s">
        <v>88</v>
      </c>
      <c r="C66">
        <v>2020</v>
      </c>
      <c r="D66" t="s">
        <v>1281</v>
      </c>
      <c r="E66">
        <v>0</v>
      </c>
      <c r="F66">
        <v>0</v>
      </c>
      <c r="G66" t="s">
        <v>1493</v>
      </c>
      <c r="H66">
        <v>1</v>
      </c>
      <c r="I66" s="11" t="s">
        <v>268</v>
      </c>
      <c r="J66" s="11">
        <v>1</v>
      </c>
      <c r="L66" t="s">
        <v>1304</v>
      </c>
      <c r="M66" s="11">
        <v>-1</v>
      </c>
      <c r="N66" s="11" t="s">
        <v>1304</v>
      </c>
      <c r="O66" s="11" t="s">
        <v>1494</v>
      </c>
      <c r="P66" s="73">
        <v>6</v>
      </c>
      <c r="Q66" s="11" t="s">
        <v>268</v>
      </c>
      <c r="R66" t="s">
        <v>1323</v>
      </c>
      <c r="S66" s="11">
        <v>6</v>
      </c>
      <c r="T66" s="11" t="s">
        <v>1492</v>
      </c>
      <c r="U66" s="11" t="s">
        <v>1327</v>
      </c>
      <c r="V66" s="11">
        <v>13</v>
      </c>
      <c r="X66">
        <v>97</v>
      </c>
      <c r="Y66" s="11">
        <v>12</v>
      </c>
      <c r="Z66" s="22">
        <f t="shared" si="0"/>
        <v>0.11009174311926606</v>
      </c>
      <c r="AA66" s="58">
        <v>8</v>
      </c>
      <c r="AB66" s="58">
        <v>0</v>
      </c>
      <c r="AC66" s="58">
        <v>4</v>
      </c>
      <c r="AD66" s="2" t="s">
        <v>1304</v>
      </c>
      <c r="AE66" t="s">
        <v>1495</v>
      </c>
      <c r="AF66">
        <v>1</v>
      </c>
      <c r="AG66">
        <v>1</v>
      </c>
      <c r="AH66">
        <v>1</v>
      </c>
      <c r="AI66" s="66" t="str">
        <f t="shared" si="1"/>
        <v>1</v>
      </c>
      <c r="AJ66" s="66" t="str">
        <f t="shared" si="2"/>
        <v>1</v>
      </c>
      <c r="AK66" s="11" t="str">
        <f t="shared" si="3"/>
        <v>1</v>
      </c>
      <c r="AL66" s="11">
        <v>1</v>
      </c>
      <c r="AM66" s="11">
        <v>1</v>
      </c>
      <c r="AN66" s="11">
        <v>1</v>
      </c>
    </row>
    <row r="67" spans="1:42" x14ac:dyDescent="0.25">
      <c r="A67" t="s">
        <v>215</v>
      </c>
      <c r="B67" t="s">
        <v>90</v>
      </c>
      <c r="C67">
        <v>2019</v>
      </c>
      <c r="D67" t="s">
        <v>1281</v>
      </c>
      <c r="E67">
        <v>0</v>
      </c>
      <c r="G67" t="s">
        <v>266</v>
      </c>
      <c r="H67">
        <v>0</v>
      </c>
      <c r="I67" s="11" t="s">
        <v>268</v>
      </c>
      <c r="J67" s="11" t="s">
        <v>268</v>
      </c>
      <c r="K67" t="s">
        <v>1461</v>
      </c>
      <c r="L67" t="s">
        <v>1308</v>
      </c>
      <c r="M67" s="11">
        <v>-1</v>
      </c>
      <c r="N67" s="11" t="s">
        <v>277</v>
      </c>
      <c r="O67" s="11" t="s">
        <v>1298</v>
      </c>
      <c r="P67" s="73">
        <v>8</v>
      </c>
      <c r="Q67" s="11" t="s">
        <v>1518</v>
      </c>
      <c r="R67" t="s">
        <v>1347</v>
      </c>
      <c r="S67" s="11">
        <v>8</v>
      </c>
      <c r="T67" s="11">
        <v>7.5</v>
      </c>
      <c r="U67" s="11" t="s">
        <v>1330</v>
      </c>
      <c r="V67" s="11" t="s">
        <v>1275</v>
      </c>
      <c r="X67">
        <v>66</v>
      </c>
      <c r="Y67" s="11">
        <v>0</v>
      </c>
      <c r="Z67" s="22">
        <f t="shared" ref="Z67:Z101" si="4">Y67/(X67+Y67)</f>
        <v>0</v>
      </c>
      <c r="AA67" s="58">
        <v>0</v>
      </c>
      <c r="AB67" s="58">
        <v>0</v>
      </c>
      <c r="AC67" s="58">
        <v>0</v>
      </c>
      <c r="AD67" s="2" t="s">
        <v>268</v>
      </c>
      <c r="AF67">
        <v>0</v>
      </c>
      <c r="AG67">
        <v>0</v>
      </c>
      <c r="AH67">
        <v>0</v>
      </c>
      <c r="AI67" s="66" t="str">
        <f t="shared" ref="AI67:AI101" si="5">IF(SUM(AF67:AG67)&gt;0,"1","0")</f>
        <v>0</v>
      </c>
      <c r="AJ67" s="66" t="str">
        <f t="shared" ref="AJ67:AJ101" si="6">IF(SUM(AH67,AF67)&gt;0,"1","0")</f>
        <v>0</v>
      </c>
      <c r="AK67" s="11" t="str">
        <f t="shared" ref="AK67:AK101" si="7">IF(SUM(AF67:AH67)&gt;0,"1","0")</f>
        <v>0</v>
      </c>
      <c r="AL67" s="11">
        <v>0</v>
      </c>
      <c r="AM67" s="11">
        <v>0</v>
      </c>
      <c r="AN67" s="11">
        <v>0</v>
      </c>
    </row>
    <row r="68" spans="1:42" x14ac:dyDescent="0.25">
      <c r="A68" t="s">
        <v>216</v>
      </c>
      <c r="B68" t="s">
        <v>91</v>
      </c>
      <c r="C68">
        <v>2020</v>
      </c>
      <c r="D68" t="s">
        <v>1281</v>
      </c>
      <c r="E68">
        <v>0</v>
      </c>
      <c r="G68" t="s">
        <v>266</v>
      </c>
      <c r="H68">
        <v>0</v>
      </c>
      <c r="I68" s="11" t="s">
        <v>268</v>
      </c>
      <c r="J68" s="11" t="s">
        <v>268</v>
      </c>
      <c r="M68" s="11" t="s">
        <v>1308</v>
      </c>
      <c r="N68" s="11" t="s">
        <v>1308</v>
      </c>
      <c r="O68" s="11" t="s">
        <v>283</v>
      </c>
      <c r="P68" s="73">
        <v>8</v>
      </c>
      <c r="Q68" s="11" t="s">
        <v>268</v>
      </c>
      <c r="R68" t="s">
        <v>1496</v>
      </c>
      <c r="S68" s="11">
        <v>8</v>
      </c>
      <c r="T68" s="11">
        <v>7.5</v>
      </c>
      <c r="U68" s="11" t="s">
        <v>1330</v>
      </c>
      <c r="V68" s="11" t="s">
        <v>1266</v>
      </c>
      <c r="X68">
        <v>53</v>
      </c>
      <c r="Y68" s="11">
        <v>0</v>
      </c>
      <c r="Z68" s="22">
        <f t="shared" si="4"/>
        <v>0</v>
      </c>
      <c r="AA68" s="58">
        <v>0</v>
      </c>
      <c r="AB68" s="58">
        <v>0</v>
      </c>
      <c r="AC68" s="58">
        <v>0</v>
      </c>
      <c r="AD68" s="2" t="s">
        <v>268</v>
      </c>
      <c r="AF68">
        <v>0</v>
      </c>
      <c r="AG68">
        <v>0</v>
      </c>
      <c r="AH68">
        <v>0</v>
      </c>
      <c r="AI68" s="66" t="str">
        <f t="shared" si="5"/>
        <v>0</v>
      </c>
      <c r="AJ68" s="66" t="str">
        <f t="shared" si="6"/>
        <v>0</v>
      </c>
      <c r="AK68" s="11" t="str">
        <f t="shared" si="7"/>
        <v>0</v>
      </c>
      <c r="AL68" s="11">
        <v>0</v>
      </c>
      <c r="AM68" s="11">
        <v>0</v>
      </c>
      <c r="AN68" s="11">
        <v>0</v>
      </c>
    </row>
    <row r="69" spans="1:42" x14ac:dyDescent="0.25">
      <c r="A69" t="s">
        <v>217</v>
      </c>
      <c r="B69" t="s">
        <v>92</v>
      </c>
      <c r="C69">
        <v>2019</v>
      </c>
      <c r="D69" t="s">
        <v>1281</v>
      </c>
      <c r="E69">
        <v>0</v>
      </c>
      <c r="G69" t="s">
        <v>266</v>
      </c>
      <c r="H69">
        <v>0</v>
      </c>
      <c r="I69" s="11" t="s">
        <v>268</v>
      </c>
      <c r="J69" s="11" t="s">
        <v>268</v>
      </c>
      <c r="M69" s="11">
        <v>-2</v>
      </c>
      <c r="N69" s="11" t="s">
        <v>277</v>
      </c>
      <c r="O69" s="11" t="s">
        <v>1359</v>
      </c>
      <c r="P69" s="73">
        <v>6</v>
      </c>
      <c r="Q69" s="11" t="s">
        <v>268</v>
      </c>
      <c r="R69" t="s">
        <v>1347</v>
      </c>
      <c r="S69" s="11">
        <v>5</v>
      </c>
      <c r="T69" s="11">
        <v>5</v>
      </c>
      <c r="U69" s="11" t="s">
        <v>1688</v>
      </c>
      <c r="V69" s="11" t="s">
        <v>1690</v>
      </c>
      <c r="W69" s="11" t="s">
        <v>1519</v>
      </c>
      <c r="X69">
        <v>104</v>
      </c>
      <c r="Y69" s="11">
        <v>4</v>
      </c>
      <c r="Z69" s="22">
        <f t="shared" si="4"/>
        <v>3.7037037037037035E-2</v>
      </c>
      <c r="AA69" s="58">
        <v>0</v>
      </c>
      <c r="AB69" s="58">
        <v>0</v>
      </c>
      <c r="AC69" s="58">
        <v>2</v>
      </c>
      <c r="AD69" s="2" t="s">
        <v>1304</v>
      </c>
      <c r="AE69" t="s">
        <v>1785</v>
      </c>
      <c r="AF69">
        <v>1</v>
      </c>
      <c r="AG69">
        <v>0</v>
      </c>
      <c r="AH69">
        <v>1</v>
      </c>
      <c r="AI69" s="66" t="str">
        <f t="shared" si="5"/>
        <v>1</v>
      </c>
      <c r="AJ69" s="66" t="str">
        <f t="shared" si="6"/>
        <v>1</v>
      </c>
      <c r="AK69" s="11" t="str">
        <f t="shared" si="7"/>
        <v>1</v>
      </c>
      <c r="AL69" s="11">
        <v>1</v>
      </c>
      <c r="AM69" s="11">
        <v>1</v>
      </c>
      <c r="AN69" s="11">
        <v>1</v>
      </c>
      <c r="AO69" t="s">
        <v>1689</v>
      </c>
    </row>
    <row r="70" spans="1:42" x14ac:dyDescent="0.25">
      <c r="A70" t="s">
        <v>218</v>
      </c>
      <c r="B70" t="s">
        <v>93</v>
      </c>
      <c r="C70">
        <v>2019</v>
      </c>
      <c r="D70" t="s">
        <v>1281</v>
      </c>
      <c r="E70">
        <v>0</v>
      </c>
      <c r="F70" t="s">
        <v>1521</v>
      </c>
      <c r="G70" t="s">
        <v>266</v>
      </c>
      <c r="H70">
        <v>1</v>
      </c>
      <c r="I70" s="11" t="s">
        <v>268</v>
      </c>
      <c r="J70" s="11">
        <v>1</v>
      </c>
      <c r="K70" t="s">
        <v>1634</v>
      </c>
      <c r="M70" s="11">
        <v>-0.5</v>
      </c>
      <c r="N70" s="11" t="s">
        <v>277</v>
      </c>
      <c r="O70" s="11" t="s">
        <v>1476</v>
      </c>
      <c r="P70" s="73">
        <v>6</v>
      </c>
      <c r="Q70" s="11" t="s">
        <v>1520</v>
      </c>
      <c r="R70" t="s">
        <v>268</v>
      </c>
      <c r="S70" s="11" t="s">
        <v>1692</v>
      </c>
      <c r="T70" s="11" t="s">
        <v>1692</v>
      </c>
      <c r="U70" s="11" t="s">
        <v>1691</v>
      </c>
      <c r="V70" s="11" t="s">
        <v>1304</v>
      </c>
      <c r="X70">
        <v>60</v>
      </c>
      <c r="Y70" s="11">
        <v>11</v>
      </c>
      <c r="Z70" s="22">
        <f t="shared" si="4"/>
        <v>0.15492957746478872</v>
      </c>
      <c r="AA70" s="58">
        <v>0</v>
      </c>
      <c r="AB70" s="58">
        <v>11</v>
      </c>
      <c r="AC70" s="58">
        <v>0</v>
      </c>
      <c r="AD70" s="2" t="s">
        <v>1522</v>
      </c>
      <c r="AE70" t="s">
        <v>1712</v>
      </c>
      <c r="AF70">
        <v>0</v>
      </c>
      <c r="AG70">
        <v>1</v>
      </c>
      <c r="AH70">
        <v>0</v>
      </c>
      <c r="AI70" s="66" t="str">
        <f t="shared" si="5"/>
        <v>1</v>
      </c>
      <c r="AJ70" s="66" t="str">
        <f t="shared" si="6"/>
        <v>0</v>
      </c>
      <c r="AK70" s="11" t="str">
        <f t="shared" si="7"/>
        <v>1</v>
      </c>
      <c r="AL70" s="11">
        <v>1</v>
      </c>
      <c r="AM70" s="11">
        <v>0</v>
      </c>
      <c r="AN70" s="11">
        <v>1</v>
      </c>
      <c r="AO70" t="s">
        <v>1629</v>
      </c>
    </row>
    <row r="71" spans="1:42" x14ac:dyDescent="0.25">
      <c r="A71" t="s">
        <v>219</v>
      </c>
      <c r="B71" t="s">
        <v>94</v>
      </c>
      <c r="C71">
        <v>2020</v>
      </c>
      <c r="D71" t="s">
        <v>1281</v>
      </c>
      <c r="E71">
        <v>0</v>
      </c>
      <c r="G71" t="s">
        <v>266</v>
      </c>
      <c r="H71">
        <v>1</v>
      </c>
      <c r="I71" s="11" t="s">
        <v>1304</v>
      </c>
      <c r="J71" s="11" t="s">
        <v>1304</v>
      </c>
      <c r="K71" t="s">
        <v>1563</v>
      </c>
      <c r="M71" s="11" t="s">
        <v>1308</v>
      </c>
      <c r="N71" s="11" t="s">
        <v>1308</v>
      </c>
      <c r="O71" s="11" t="s">
        <v>1525</v>
      </c>
      <c r="P71" s="73">
        <v>3</v>
      </c>
      <c r="Q71" s="11" t="s">
        <v>1518</v>
      </c>
      <c r="R71" t="s">
        <v>1371</v>
      </c>
      <c r="S71" s="11">
        <v>4</v>
      </c>
      <c r="T71" s="11">
        <v>5.85</v>
      </c>
      <c r="U71" s="11" t="s">
        <v>1330</v>
      </c>
      <c r="V71" s="11" t="s">
        <v>1527</v>
      </c>
      <c r="X71">
        <v>44</v>
      </c>
      <c r="Y71" s="11">
        <v>8</v>
      </c>
      <c r="Z71" s="22">
        <f t="shared" si="4"/>
        <v>0.15384615384615385</v>
      </c>
      <c r="AA71" s="58">
        <v>0</v>
      </c>
      <c r="AB71" s="58">
        <v>8</v>
      </c>
      <c r="AC71" s="58">
        <v>0</v>
      </c>
      <c r="AD71" t="s">
        <v>1736</v>
      </c>
      <c r="AE71" t="s">
        <v>1725</v>
      </c>
      <c r="AF71">
        <v>0</v>
      </c>
      <c r="AG71">
        <v>1</v>
      </c>
      <c r="AH71">
        <v>0</v>
      </c>
      <c r="AI71" s="66" t="str">
        <f t="shared" si="5"/>
        <v>1</v>
      </c>
      <c r="AJ71" s="66" t="str">
        <f t="shared" si="6"/>
        <v>0</v>
      </c>
      <c r="AK71" s="11" t="str">
        <f t="shared" si="7"/>
        <v>1</v>
      </c>
      <c r="AL71" s="11">
        <v>1</v>
      </c>
      <c r="AM71" s="11">
        <v>0</v>
      </c>
      <c r="AN71" s="11">
        <v>1</v>
      </c>
    </row>
    <row r="72" spans="1:42" x14ac:dyDescent="0.25">
      <c r="A72" t="s">
        <v>223</v>
      </c>
      <c r="B72" t="s">
        <v>98</v>
      </c>
      <c r="C72">
        <v>2019</v>
      </c>
      <c r="D72" t="s">
        <v>1281</v>
      </c>
      <c r="E72">
        <v>0</v>
      </c>
      <c r="G72" t="s">
        <v>266</v>
      </c>
      <c r="H72">
        <v>1</v>
      </c>
      <c r="I72" s="11">
        <v>0.05</v>
      </c>
      <c r="J72" s="11" t="s">
        <v>1304</v>
      </c>
      <c r="K72" t="s">
        <v>1351</v>
      </c>
      <c r="M72" s="11" t="s">
        <v>1308</v>
      </c>
      <c r="N72" s="11" t="s">
        <v>1308</v>
      </c>
      <c r="O72" s="11" t="s">
        <v>279</v>
      </c>
      <c r="P72" s="73">
        <v>4</v>
      </c>
      <c r="Q72" s="11" t="s">
        <v>268</v>
      </c>
      <c r="R72" t="s">
        <v>1307</v>
      </c>
      <c r="S72" s="11">
        <v>6</v>
      </c>
      <c r="T72" s="11">
        <v>6</v>
      </c>
      <c r="U72" s="11" t="s">
        <v>1330</v>
      </c>
      <c r="V72" s="11" t="s">
        <v>1368</v>
      </c>
      <c r="X72">
        <v>80</v>
      </c>
      <c r="Y72" s="11">
        <v>0</v>
      </c>
      <c r="Z72" s="22">
        <f t="shared" si="4"/>
        <v>0</v>
      </c>
      <c r="AA72" s="58">
        <v>0</v>
      </c>
      <c r="AB72" s="58">
        <v>0</v>
      </c>
      <c r="AC72" s="58">
        <v>0</v>
      </c>
      <c r="AD72" s="2" t="s">
        <v>1308</v>
      </c>
      <c r="AF72">
        <v>0</v>
      </c>
      <c r="AG72">
        <v>0</v>
      </c>
      <c r="AH72">
        <v>0</v>
      </c>
      <c r="AI72" s="66" t="str">
        <f t="shared" si="5"/>
        <v>0</v>
      </c>
      <c r="AJ72" s="66" t="str">
        <f t="shared" si="6"/>
        <v>0</v>
      </c>
      <c r="AK72" s="11" t="str">
        <f t="shared" si="7"/>
        <v>0</v>
      </c>
      <c r="AL72" s="11">
        <v>0</v>
      </c>
      <c r="AM72" s="11">
        <v>0</v>
      </c>
      <c r="AN72" s="11">
        <v>0</v>
      </c>
    </row>
    <row r="73" spans="1:42" x14ac:dyDescent="0.25">
      <c r="A73" t="s">
        <v>224</v>
      </c>
      <c r="B73" t="s">
        <v>99</v>
      </c>
      <c r="C73">
        <v>2019</v>
      </c>
      <c r="D73" t="s">
        <v>1281</v>
      </c>
      <c r="E73">
        <v>0</v>
      </c>
      <c r="G73" t="s">
        <v>266</v>
      </c>
      <c r="H73">
        <v>0</v>
      </c>
      <c r="I73" s="11" t="s">
        <v>268</v>
      </c>
      <c r="J73" s="11" t="s">
        <v>268</v>
      </c>
      <c r="M73" s="11">
        <v>-1</v>
      </c>
      <c r="N73" s="11" t="s">
        <v>1304</v>
      </c>
      <c r="O73" s="11" t="s">
        <v>1531</v>
      </c>
      <c r="P73" s="73">
        <v>8</v>
      </c>
      <c r="Q73" s="11" t="s">
        <v>268</v>
      </c>
      <c r="R73" t="s">
        <v>268</v>
      </c>
      <c r="S73" s="11">
        <v>0.5</v>
      </c>
      <c r="T73" s="11">
        <v>0.9</v>
      </c>
      <c r="U73" s="11" t="s">
        <v>1330</v>
      </c>
      <c r="V73" s="11" t="s">
        <v>1286</v>
      </c>
      <c r="X73">
        <v>88</v>
      </c>
      <c r="Y73" s="11">
        <v>2</v>
      </c>
      <c r="Z73" s="22">
        <f t="shared" si="4"/>
        <v>2.2222222222222223E-2</v>
      </c>
      <c r="AA73" s="58">
        <v>0</v>
      </c>
      <c r="AB73" s="58">
        <v>0</v>
      </c>
      <c r="AC73" s="58">
        <v>2</v>
      </c>
      <c r="AD73" s="2" t="s">
        <v>1304</v>
      </c>
      <c r="AE73" t="s">
        <v>1530</v>
      </c>
      <c r="AF73">
        <v>0</v>
      </c>
      <c r="AG73">
        <v>0</v>
      </c>
      <c r="AH73">
        <v>1</v>
      </c>
      <c r="AI73" s="66" t="str">
        <f t="shared" si="5"/>
        <v>0</v>
      </c>
      <c r="AJ73" s="66" t="str">
        <f t="shared" si="6"/>
        <v>1</v>
      </c>
      <c r="AK73" s="11" t="str">
        <f t="shared" si="7"/>
        <v>1</v>
      </c>
      <c r="AL73" s="11">
        <v>0</v>
      </c>
      <c r="AM73" s="11">
        <v>1</v>
      </c>
      <c r="AN73" s="11">
        <v>1</v>
      </c>
    </row>
    <row r="74" spans="1:42" x14ac:dyDescent="0.25">
      <c r="A74" t="s">
        <v>225</v>
      </c>
      <c r="B74" t="s">
        <v>100</v>
      </c>
      <c r="C74">
        <v>2020</v>
      </c>
      <c r="D74" t="s">
        <v>1281</v>
      </c>
      <c r="E74">
        <v>1</v>
      </c>
      <c r="G74" t="s">
        <v>1304</v>
      </c>
      <c r="H74">
        <v>1</v>
      </c>
      <c r="I74" s="11">
        <v>0.5</v>
      </c>
      <c r="J74" s="11">
        <v>1.5</v>
      </c>
      <c r="K74" t="s">
        <v>1461</v>
      </c>
      <c r="L74" t="s">
        <v>1532</v>
      </c>
      <c r="M74" s="11" t="s">
        <v>1308</v>
      </c>
      <c r="N74" s="11" t="s">
        <v>1308</v>
      </c>
      <c r="O74" s="11" t="s">
        <v>1308</v>
      </c>
      <c r="Q74" s="11" t="s">
        <v>268</v>
      </c>
      <c r="R74" t="s">
        <v>268</v>
      </c>
      <c r="S74" s="11">
        <v>2</v>
      </c>
      <c r="T74" s="11">
        <v>2</v>
      </c>
      <c r="U74" s="11" t="s">
        <v>1327</v>
      </c>
      <c r="V74" s="11">
        <v>12</v>
      </c>
      <c r="X74">
        <v>50</v>
      </c>
      <c r="Y74" s="11">
        <v>44</v>
      </c>
      <c r="Z74" s="22">
        <f t="shared" si="4"/>
        <v>0.46808510638297873</v>
      </c>
      <c r="AA74" s="58">
        <v>0</v>
      </c>
      <c r="AB74" s="58">
        <v>41</v>
      </c>
      <c r="AC74" s="58">
        <v>3</v>
      </c>
      <c r="AD74" s="2" t="s">
        <v>1737</v>
      </c>
      <c r="AE74" t="s">
        <v>1726</v>
      </c>
      <c r="AF74">
        <v>0</v>
      </c>
      <c r="AG74">
        <v>1</v>
      </c>
      <c r="AH74">
        <v>1</v>
      </c>
      <c r="AI74" s="66" t="str">
        <f t="shared" si="5"/>
        <v>1</v>
      </c>
      <c r="AJ74" s="66" t="str">
        <f t="shared" si="6"/>
        <v>1</v>
      </c>
      <c r="AK74" s="11" t="str">
        <f t="shared" si="7"/>
        <v>1</v>
      </c>
      <c r="AL74" s="11">
        <v>1</v>
      </c>
      <c r="AM74" s="11">
        <v>1</v>
      </c>
      <c r="AN74" s="11">
        <v>1</v>
      </c>
    </row>
    <row r="75" spans="1:42" x14ac:dyDescent="0.25">
      <c r="A75" t="s">
        <v>226</v>
      </c>
      <c r="B75" t="s">
        <v>101</v>
      </c>
      <c r="C75">
        <v>2019</v>
      </c>
      <c r="D75" t="s">
        <v>1281</v>
      </c>
      <c r="E75">
        <v>0</v>
      </c>
      <c r="G75" t="s">
        <v>266</v>
      </c>
      <c r="H75">
        <v>0</v>
      </c>
      <c r="I75" s="11" t="s">
        <v>268</v>
      </c>
      <c r="J75" s="11" t="s">
        <v>268</v>
      </c>
      <c r="M75" s="11">
        <v>-2</v>
      </c>
      <c r="N75" s="11" t="s">
        <v>1304</v>
      </c>
      <c r="O75" s="11" t="s">
        <v>1359</v>
      </c>
      <c r="P75" s="73">
        <v>6</v>
      </c>
      <c r="Q75" s="11" t="s">
        <v>268</v>
      </c>
      <c r="R75" t="s">
        <v>268</v>
      </c>
      <c r="S75" s="11">
        <v>8</v>
      </c>
      <c r="T75" s="11">
        <v>7.5</v>
      </c>
      <c r="U75" s="11" t="s">
        <v>1330</v>
      </c>
      <c r="V75" s="11" t="s">
        <v>1368</v>
      </c>
      <c r="X75">
        <v>0</v>
      </c>
      <c r="Y75" s="11">
        <v>72</v>
      </c>
      <c r="Z75" s="22">
        <f t="shared" si="4"/>
        <v>1</v>
      </c>
      <c r="AA75" s="58">
        <v>0</v>
      </c>
      <c r="AB75" s="58">
        <v>72</v>
      </c>
      <c r="AC75" s="58">
        <v>0</v>
      </c>
      <c r="AD75" s="2" t="s">
        <v>1304</v>
      </c>
      <c r="AE75" t="s">
        <v>1538</v>
      </c>
      <c r="AF75">
        <v>0</v>
      </c>
      <c r="AG75">
        <v>1</v>
      </c>
      <c r="AH75">
        <v>0</v>
      </c>
      <c r="AI75" s="66" t="str">
        <f t="shared" si="5"/>
        <v>1</v>
      </c>
      <c r="AJ75" s="66" t="str">
        <f t="shared" si="6"/>
        <v>0</v>
      </c>
      <c r="AK75" s="11" t="str">
        <f t="shared" si="7"/>
        <v>1</v>
      </c>
      <c r="AL75" s="11">
        <v>1</v>
      </c>
      <c r="AM75" s="11">
        <v>0</v>
      </c>
      <c r="AN75" s="11">
        <v>1</v>
      </c>
    </row>
    <row r="76" spans="1:42" x14ac:dyDescent="0.25">
      <c r="A76" t="s">
        <v>227</v>
      </c>
      <c r="B76" t="s">
        <v>102</v>
      </c>
      <c r="C76">
        <v>2019</v>
      </c>
      <c r="D76" t="s">
        <v>1281</v>
      </c>
      <c r="E76">
        <v>0</v>
      </c>
      <c r="G76" t="s">
        <v>266</v>
      </c>
      <c r="H76">
        <v>0</v>
      </c>
      <c r="I76" s="11" t="s">
        <v>268</v>
      </c>
      <c r="J76" s="11" t="s">
        <v>268</v>
      </c>
      <c r="K76" t="s">
        <v>1541</v>
      </c>
      <c r="M76" s="11">
        <v>-2</v>
      </c>
      <c r="N76" s="11" t="s">
        <v>277</v>
      </c>
      <c r="O76" s="11" t="s">
        <v>1539</v>
      </c>
      <c r="P76" s="73">
        <v>7.5</v>
      </c>
      <c r="Q76" s="11" t="s">
        <v>1540</v>
      </c>
      <c r="R76" t="s">
        <v>1307</v>
      </c>
      <c r="S76" s="11">
        <v>8</v>
      </c>
      <c r="T76" s="11">
        <v>7.5</v>
      </c>
      <c r="U76" s="11" t="s">
        <v>1330</v>
      </c>
      <c r="V76" s="11" t="s">
        <v>1693</v>
      </c>
      <c r="X76">
        <v>32</v>
      </c>
      <c r="Y76" s="11">
        <v>0</v>
      </c>
      <c r="Z76" s="22">
        <f t="shared" si="4"/>
        <v>0</v>
      </c>
      <c r="AA76" s="58">
        <v>0</v>
      </c>
      <c r="AB76" s="58">
        <v>0</v>
      </c>
      <c r="AC76" s="58">
        <v>0</v>
      </c>
      <c r="AD76" s="2" t="s">
        <v>1308</v>
      </c>
      <c r="AE76" t="s">
        <v>1542</v>
      </c>
      <c r="AF76">
        <v>0</v>
      </c>
      <c r="AG76">
        <v>0</v>
      </c>
      <c r="AH76">
        <v>0</v>
      </c>
      <c r="AI76" s="66" t="str">
        <f t="shared" si="5"/>
        <v>0</v>
      </c>
      <c r="AJ76" s="66" t="str">
        <f t="shared" si="6"/>
        <v>0</v>
      </c>
      <c r="AK76" s="11" t="str">
        <f t="shared" si="7"/>
        <v>0</v>
      </c>
      <c r="AL76" s="11">
        <v>0</v>
      </c>
      <c r="AM76" s="11">
        <v>0</v>
      </c>
      <c r="AN76" s="11">
        <v>0</v>
      </c>
    </row>
    <row r="77" spans="1:42" x14ac:dyDescent="0.25">
      <c r="A77" t="s">
        <v>228</v>
      </c>
      <c r="B77" t="s">
        <v>103</v>
      </c>
      <c r="C77">
        <v>2020</v>
      </c>
      <c r="D77" t="s">
        <v>1281</v>
      </c>
      <c r="E77">
        <v>0</v>
      </c>
      <c r="G77" t="s">
        <v>266</v>
      </c>
      <c r="H77">
        <v>1</v>
      </c>
      <c r="I77" s="11" t="s">
        <v>1304</v>
      </c>
      <c r="J77" s="11" t="s">
        <v>1304</v>
      </c>
      <c r="K77" t="s">
        <v>1351</v>
      </c>
      <c r="L77" t="s">
        <v>1353</v>
      </c>
      <c r="M77" s="11" t="s">
        <v>1308</v>
      </c>
      <c r="N77" s="11" t="s">
        <v>1308</v>
      </c>
      <c r="O77" s="11" t="s">
        <v>279</v>
      </c>
      <c r="P77" s="73">
        <v>4</v>
      </c>
      <c r="Q77" s="11" t="s">
        <v>268</v>
      </c>
      <c r="R77" t="s">
        <v>1543</v>
      </c>
      <c r="S77" s="11">
        <v>10</v>
      </c>
      <c r="T77" s="11">
        <v>9.5</v>
      </c>
      <c r="U77" s="11" t="s">
        <v>1330</v>
      </c>
      <c r="V77" s="11" t="s">
        <v>1393</v>
      </c>
      <c r="X77">
        <v>51</v>
      </c>
      <c r="Y77" s="11">
        <v>0</v>
      </c>
      <c r="Z77" s="22">
        <f t="shared" si="4"/>
        <v>0</v>
      </c>
      <c r="AA77" s="58">
        <v>0</v>
      </c>
      <c r="AB77" s="58">
        <v>0</v>
      </c>
      <c r="AC77" s="58">
        <v>0</v>
      </c>
      <c r="AD77" s="2" t="s">
        <v>1308</v>
      </c>
      <c r="AF77">
        <v>0</v>
      </c>
      <c r="AG77">
        <v>0</v>
      </c>
      <c r="AH77">
        <v>0</v>
      </c>
      <c r="AI77" s="66" t="str">
        <f t="shared" si="5"/>
        <v>0</v>
      </c>
      <c r="AJ77" s="66" t="str">
        <f t="shared" si="6"/>
        <v>0</v>
      </c>
      <c r="AK77" s="11" t="str">
        <f t="shared" si="7"/>
        <v>0</v>
      </c>
      <c r="AL77" s="11">
        <v>0</v>
      </c>
      <c r="AM77" s="11">
        <v>0</v>
      </c>
      <c r="AN77" s="11">
        <v>0</v>
      </c>
    </row>
    <row r="78" spans="1:42" x14ac:dyDescent="0.25">
      <c r="A78" t="s">
        <v>230</v>
      </c>
      <c r="B78" t="s">
        <v>105</v>
      </c>
      <c r="C78">
        <v>2019</v>
      </c>
      <c r="D78" t="s">
        <v>1281</v>
      </c>
      <c r="E78">
        <v>0</v>
      </c>
      <c r="F78" t="s">
        <v>1545</v>
      </c>
      <c r="G78" t="s">
        <v>266</v>
      </c>
      <c r="H78">
        <v>0</v>
      </c>
      <c r="I78" s="11" t="s">
        <v>268</v>
      </c>
      <c r="J78" s="11" t="s">
        <v>268</v>
      </c>
      <c r="K78" t="s">
        <v>1489</v>
      </c>
      <c r="M78" s="11">
        <v>-1</v>
      </c>
      <c r="N78" s="11" t="s">
        <v>277</v>
      </c>
      <c r="O78" s="11" t="s">
        <v>1548</v>
      </c>
      <c r="P78" s="73">
        <v>6</v>
      </c>
      <c r="Q78" s="11" t="s">
        <v>268</v>
      </c>
      <c r="R78" t="s">
        <v>268</v>
      </c>
      <c r="S78" s="11">
        <v>6.5</v>
      </c>
      <c r="T78" s="11">
        <v>6.5</v>
      </c>
      <c r="U78" s="11" t="s">
        <v>1546</v>
      </c>
      <c r="V78" s="11" t="s">
        <v>1547</v>
      </c>
      <c r="X78">
        <v>92</v>
      </c>
      <c r="Y78" s="11">
        <v>0</v>
      </c>
      <c r="Z78" s="22">
        <f t="shared" si="4"/>
        <v>0</v>
      </c>
      <c r="AA78" s="58">
        <v>0</v>
      </c>
      <c r="AB78" s="58">
        <v>0</v>
      </c>
      <c r="AC78" s="58">
        <v>0</v>
      </c>
      <c r="AD78" s="2" t="s">
        <v>1308</v>
      </c>
      <c r="AF78">
        <v>0</v>
      </c>
      <c r="AG78">
        <v>0</v>
      </c>
      <c r="AH78">
        <v>0</v>
      </c>
      <c r="AI78" s="66" t="str">
        <f t="shared" si="5"/>
        <v>0</v>
      </c>
      <c r="AJ78" s="66" t="str">
        <f t="shared" si="6"/>
        <v>0</v>
      </c>
      <c r="AK78" s="11" t="str">
        <f t="shared" si="7"/>
        <v>0</v>
      </c>
      <c r="AL78" s="11">
        <v>0</v>
      </c>
      <c r="AM78" s="11">
        <v>0</v>
      </c>
      <c r="AN78" s="11">
        <v>0</v>
      </c>
      <c r="AP78" t="s">
        <v>1367</v>
      </c>
    </row>
    <row r="79" spans="1:42" x14ac:dyDescent="0.25">
      <c r="A79" t="s">
        <v>231</v>
      </c>
      <c r="B79" t="s">
        <v>106</v>
      </c>
      <c r="C79">
        <v>2019</v>
      </c>
      <c r="D79" t="s">
        <v>1281</v>
      </c>
      <c r="E79">
        <v>1</v>
      </c>
      <c r="G79" t="s">
        <v>266</v>
      </c>
      <c r="H79">
        <v>1</v>
      </c>
      <c r="I79" s="11" t="s">
        <v>268</v>
      </c>
      <c r="J79" s="11" t="s">
        <v>1304</v>
      </c>
      <c r="K79" t="s">
        <v>1647</v>
      </c>
      <c r="L79" t="s">
        <v>1550</v>
      </c>
      <c r="M79" s="11">
        <v>1</v>
      </c>
      <c r="N79" s="11" t="s">
        <v>277</v>
      </c>
      <c r="O79" s="11" t="s">
        <v>1552</v>
      </c>
      <c r="P79" s="73">
        <v>12</v>
      </c>
      <c r="Q79" s="11" t="s">
        <v>268</v>
      </c>
      <c r="R79" s="4" t="s">
        <v>1358</v>
      </c>
      <c r="S79" s="11">
        <v>12</v>
      </c>
      <c r="T79" s="11">
        <v>12</v>
      </c>
      <c r="U79" s="11" t="s">
        <v>1330</v>
      </c>
      <c r="V79" s="11" t="s">
        <v>1551</v>
      </c>
      <c r="W79" s="11" t="s">
        <v>1553</v>
      </c>
      <c r="X79">
        <v>16</v>
      </c>
      <c r="Y79" s="11">
        <v>58</v>
      </c>
      <c r="Z79" s="22">
        <f t="shared" si="4"/>
        <v>0.78378378378378377</v>
      </c>
      <c r="AA79" s="58">
        <v>16</v>
      </c>
      <c r="AB79" s="58">
        <v>42</v>
      </c>
      <c r="AC79" s="58">
        <v>0</v>
      </c>
      <c r="AD79" s="2" t="s">
        <v>1738</v>
      </c>
      <c r="AF79">
        <v>1</v>
      </c>
      <c r="AG79">
        <v>1</v>
      </c>
      <c r="AH79">
        <v>0</v>
      </c>
      <c r="AI79" s="66" t="str">
        <f t="shared" si="5"/>
        <v>1</v>
      </c>
      <c r="AJ79" s="66" t="str">
        <f t="shared" si="6"/>
        <v>1</v>
      </c>
      <c r="AK79" s="11" t="str">
        <f t="shared" si="7"/>
        <v>1</v>
      </c>
      <c r="AL79" s="11">
        <v>1</v>
      </c>
      <c r="AM79" s="11">
        <v>1</v>
      </c>
      <c r="AN79" s="11">
        <v>1</v>
      </c>
    </row>
    <row r="80" spans="1:42" x14ac:dyDescent="0.25">
      <c r="A80" t="s">
        <v>232</v>
      </c>
      <c r="B80" t="s">
        <v>107</v>
      </c>
      <c r="C80">
        <v>2019</v>
      </c>
      <c r="D80" t="s">
        <v>1281</v>
      </c>
      <c r="E80">
        <v>0</v>
      </c>
      <c r="G80" t="s">
        <v>266</v>
      </c>
      <c r="H80">
        <v>1</v>
      </c>
      <c r="I80" s="11" t="s">
        <v>1304</v>
      </c>
      <c r="J80" s="11" t="s">
        <v>1304</v>
      </c>
      <c r="K80" t="s">
        <v>1563</v>
      </c>
      <c r="L80" t="s">
        <v>1555</v>
      </c>
      <c r="M80" s="11" t="s">
        <v>1308</v>
      </c>
      <c r="N80" s="11" t="s">
        <v>1308</v>
      </c>
      <c r="O80" s="11" t="s">
        <v>1554</v>
      </c>
      <c r="P80" s="73">
        <v>4</v>
      </c>
      <c r="Q80" s="11" t="s">
        <v>1501</v>
      </c>
      <c r="R80" s="4" t="s">
        <v>268</v>
      </c>
      <c r="S80" s="11">
        <v>2</v>
      </c>
      <c r="T80" s="11">
        <v>1.9</v>
      </c>
      <c r="U80" s="11" t="s">
        <v>1330</v>
      </c>
      <c r="V80" s="11" t="s">
        <v>1557</v>
      </c>
      <c r="X80">
        <v>72</v>
      </c>
      <c r="Y80" s="11">
        <v>4</v>
      </c>
      <c r="Z80" s="22">
        <f t="shared" si="4"/>
        <v>5.2631578947368418E-2</v>
      </c>
      <c r="AA80" s="58">
        <v>0</v>
      </c>
      <c r="AB80" s="58">
        <v>0</v>
      </c>
      <c r="AC80" s="58">
        <v>4</v>
      </c>
      <c r="AD80" s="2" t="s">
        <v>1304</v>
      </c>
      <c r="AE80" t="s">
        <v>1556</v>
      </c>
      <c r="AF80">
        <v>1</v>
      </c>
      <c r="AG80">
        <v>0</v>
      </c>
      <c r="AH80">
        <v>1</v>
      </c>
      <c r="AI80" s="66" t="str">
        <f t="shared" si="5"/>
        <v>1</v>
      </c>
      <c r="AJ80" s="66" t="str">
        <f t="shared" si="6"/>
        <v>1</v>
      </c>
      <c r="AK80" s="11" t="str">
        <f t="shared" si="7"/>
        <v>1</v>
      </c>
      <c r="AL80" s="11">
        <v>1</v>
      </c>
      <c r="AM80" s="11">
        <v>1</v>
      </c>
      <c r="AN80" s="11">
        <v>1</v>
      </c>
    </row>
    <row r="81" spans="1:42" x14ac:dyDescent="0.25">
      <c r="A81" t="s">
        <v>233</v>
      </c>
      <c r="B81" t="s">
        <v>108</v>
      </c>
      <c r="C81">
        <v>2020</v>
      </c>
      <c r="D81" t="s">
        <v>1281</v>
      </c>
      <c r="E81">
        <v>0</v>
      </c>
      <c r="F81" t="s">
        <v>1365</v>
      </c>
      <c r="G81" t="s">
        <v>266</v>
      </c>
      <c r="H81">
        <v>0</v>
      </c>
      <c r="I81" s="11" t="s">
        <v>268</v>
      </c>
      <c r="J81" s="11" t="s">
        <v>268</v>
      </c>
      <c r="K81" t="s">
        <v>1564</v>
      </c>
      <c r="L81" t="s">
        <v>1353</v>
      </c>
      <c r="M81" s="11" t="s">
        <v>1308</v>
      </c>
      <c r="N81" s="11" t="s">
        <v>1308</v>
      </c>
      <c r="O81" s="11" t="s">
        <v>1301</v>
      </c>
      <c r="P81" s="73">
        <v>4</v>
      </c>
      <c r="Q81" s="11" t="s">
        <v>1561</v>
      </c>
      <c r="R81" t="s">
        <v>1375</v>
      </c>
      <c r="S81" s="11">
        <v>6</v>
      </c>
      <c r="T81" s="11">
        <v>5.85</v>
      </c>
      <c r="U81" s="11" t="s">
        <v>1330</v>
      </c>
      <c r="V81" s="11" t="s">
        <v>1559</v>
      </c>
      <c r="X81">
        <v>160</v>
      </c>
      <c r="Y81" s="11">
        <v>10</v>
      </c>
      <c r="Z81" s="22">
        <f t="shared" si="4"/>
        <v>5.8823529411764705E-2</v>
      </c>
      <c r="AA81" s="58">
        <v>0</v>
      </c>
      <c r="AB81" s="58">
        <v>10</v>
      </c>
      <c r="AC81" s="58">
        <v>0</v>
      </c>
      <c r="AD81" s="2" t="s">
        <v>1739</v>
      </c>
      <c r="AE81" t="s">
        <v>1711</v>
      </c>
      <c r="AF81">
        <v>0</v>
      </c>
      <c r="AG81">
        <v>1</v>
      </c>
      <c r="AH81">
        <v>0</v>
      </c>
      <c r="AI81" s="66" t="str">
        <f t="shared" si="5"/>
        <v>1</v>
      </c>
      <c r="AJ81" s="66" t="str">
        <f t="shared" si="6"/>
        <v>0</v>
      </c>
      <c r="AK81" s="11" t="str">
        <f t="shared" si="7"/>
        <v>1</v>
      </c>
      <c r="AL81" s="11">
        <v>1</v>
      </c>
      <c r="AM81" s="11">
        <v>0</v>
      </c>
      <c r="AN81" s="11">
        <v>1</v>
      </c>
      <c r="AP81" t="s">
        <v>1560</v>
      </c>
    </row>
    <row r="82" spans="1:42" x14ac:dyDescent="0.25">
      <c r="A82" t="s">
        <v>234</v>
      </c>
      <c r="B82" t="s">
        <v>109</v>
      </c>
      <c r="C82">
        <v>2019</v>
      </c>
      <c r="D82" t="s">
        <v>1281</v>
      </c>
      <c r="E82">
        <v>0</v>
      </c>
      <c r="G82" t="s">
        <v>266</v>
      </c>
      <c r="H82">
        <v>0</v>
      </c>
      <c r="I82" s="11" t="s">
        <v>268</v>
      </c>
      <c r="J82" s="11" t="s">
        <v>268</v>
      </c>
      <c r="K82" t="s">
        <v>1461</v>
      </c>
      <c r="M82" s="11" t="s">
        <v>1308</v>
      </c>
      <c r="N82" s="11" t="s">
        <v>1308</v>
      </c>
      <c r="O82" s="11" t="s">
        <v>1562</v>
      </c>
      <c r="P82" s="73">
        <v>4.5</v>
      </c>
      <c r="Q82" s="11" t="s">
        <v>1501</v>
      </c>
      <c r="R82" t="s">
        <v>1358</v>
      </c>
      <c r="S82" s="11">
        <v>5</v>
      </c>
      <c r="T82" s="11">
        <v>5</v>
      </c>
      <c r="U82" s="11" t="s">
        <v>1327</v>
      </c>
      <c r="V82" s="11">
        <v>10</v>
      </c>
      <c r="X82">
        <v>46</v>
      </c>
      <c r="Y82" s="11">
        <v>12</v>
      </c>
      <c r="Z82" s="22">
        <f t="shared" si="4"/>
        <v>0.20689655172413793</v>
      </c>
      <c r="AA82" s="58">
        <v>2</v>
      </c>
      <c r="AB82" s="58">
        <v>10</v>
      </c>
      <c r="AC82" s="58">
        <v>0</v>
      </c>
      <c r="AD82" s="2" t="s">
        <v>1565</v>
      </c>
      <c r="AE82" t="s">
        <v>1570</v>
      </c>
      <c r="AF82">
        <v>1</v>
      </c>
      <c r="AG82">
        <v>1</v>
      </c>
      <c r="AH82">
        <v>0</v>
      </c>
      <c r="AI82" s="66" t="str">
        <f t="shared" si="5"/>
        <v>1</v>
      </c>
      <c r="AJ82" s="66" t="str">
        <f t="shared" si="6"/>
        <v>1</v>
      </c>
      <c r="AK82" s="11" t="str">
        <f t="shared" si="7"/>
        <v>1</v>
      </c>
      <c r="AL82" s="11">
        <v>1</v>
      </c>
      <c r="AM82" s="11">
        <v>1</v>
      </c>
      <c r="AN82" s="11">
        <v>1</v>
      </c>
    </row>
    <row r="83" spans="1:42" x14ac:dyDescent="0.25">
      <c r="A83" t="s">
        <v>235</v>
      </c>
      <c r="B83" t="s">
        <v>110</v>
      </c>
      <c r="C83">
        <v>2019</v>
      </c>
      <c r="D83" t="s">
        <v>1281</v>
      </c>
      <c r="E83">
        <v>1</v>
      </c>
      <c r="F83" t="s">
        <v>274</v>
      </c>
      <c r="G83" t="s">
        <v>266</v>
      </c>
      <c r="H83">
        <v>1</v>
      </c>
      <c r="I83" s="11" t="s">
        <v>268</v>
      </c>
      <c r="J83" s="11" t="s">
        <v>1566</v>
      </c>
      <c r="K83" t="s">
        <v>1567</v>
      </c>
      <c r="M83" s="11">
        <v>-1</v>
      </c>
      <c r="N83" s="11" t="s">
        <v>1304</v>
      </c>
      <c r="O83" s="11" t="s">
        <v>282</v>
      </c>
      <c r="P83" s="73">
        <v>5</v>
      </c>
      <c r="Q83" s="11" t="s">
        <v>268</v>
      </c>
      <c r="R83" t="s">
        <v>273</v>
      </c>
      <c r="S83" s="11">
        <v>4</v>
      </c>
      <c r="T83" s="11">
        <v>3.5</v>
      </c>
      <c r="U83" s="11" t="s">
        <v>1330</v>
      </c>
      <c r="V83" s="11" t="s">
        <v>1569</v>
      </c>
      <c r="X83">
        <v>18</v>
      </c>
      <c r="Y83" s="11">
        <v>0</v>
      </c>
      <c r="Z83" s="22">
        <f t="shared" si="4"/>
        <v>0</v>
      </c>
      <c r="AA83" s="58">
        <v>0</v>
      </c>
      <c r="AB83" s="58">
        <v>0</v>
      </c>
      <c r="AC83" s="58">
        <v>0</v>
      </c>
      <c r="AD83" s="2" t="s">
        <v>1308</v>
      </c>
      <c r="AE83" t="s">
        <v>1308</v>
      </c>
      <c r="AF83">
        <v>0</v>
      </c>
      <c r="AG83">
        <v>0</v>
      </c>
      <c r="AH83">
        <v>0</v>
      </c>
      <c r="AI83" s="66" t="str">
        <f t="shared" si="5"/>
        <v>0</v>
      </c>
      <c r="AJ83" s="66" t="str">
        <f t="shared" si="6"/>
        <v>0</v>
      </c>
      <c r="AK83" s="11" t="str">
        <f t="shared" si="7"/>
        <v>0</v>
      </c>
      <c r="AL83" s="11">
        <v>0</v>
      </c>
      <c r="AM83" s="11">
        <v>0</v>
      </c>
      <c r="AN83" s="11">
        <v>0</v>
      </c>
    </row>
    <row r="84" spans="1:42" x14ac:dyDescent="0.25">
      <c r="A84" t="s">
        <v>236</v>
      </c>
      <c r="B84" t="s">
        <v>111</v>
      </c>
      <c r="C84">
        <v>2020</v>
      </c>
      <c r="D84" t="s">
        <v>1281</v>
      </c>
      <c r="E84">
        <v>1</v>
      </c>
      <c r="G84" t="s">
        <v>1271</v>
      </c>
      <c r="H84">
        <v>1</v>
      </c>
      <c r="I84" s="11">
        <v>1.5900000000000001E-2</v>
      </c>
      <c r="J84" s="11">
        <v>5</v>
      </c>
      <c r="L84" t="s">
        <v>1572</v>
      </c>
      <c r="M84" s="11" t="s">
        <v>1308</v>
      </c>
      <c r="N84" s="11" t="s">
        <v>1308</v>
      </c>
      <c r="O84" s="11" t="s">
        <v>1308</v>
      </c>
      <c r="Q84" s="11" t="s">
        <v>268</v>
      </c>
      <c r="R84" t="s">
        <v>1483</v>
      </c>
      <c r="S84" s="11">
        <v>4</v>
      </c>
      <c r="T84" s="11">
        <v>3.5</v>
      </c>
      <c r="U84" s="11" t="s">
        <v>1330</v>
      </c>
      <c r="V84" s="11" t="s">
        <v>1571</v>
      </c>
      <c r="W84" s="11" t="s">
        <v>1573</v>
      </c>
      <c r="X84">
        <v>19</v>
      </c>
      <c r="Y84" s="11">
        <v>1</v>
      </c>
      <c r="Z84" s="22">
        <f t="shared" si="4"/>
        <v>0.05</v>
      </c>
      <c r="AA84" s="58">
        <v>0</v>
      </c>
      <c r="AB84" s="58">
        <v>0</v>
      </c>
      <c r="AC84" s="58">
        <v>1</v>
      </c>
      <c r="AD84" s="2" t="s">
        <v>268</v>
      </c>
      <c r="AE84" t="s">
        <v>1574</v>
      </c>
      <c r="AF84">
        <v>0</v>
      </c>
      <c r="AG84">
        <v>0</v>
      </c>
      <c r="AH84">
        <v>1</v>
      </c>
      <c r="AI84" s="66" t="str">
        <f t="shared" si="5"/>
        <v>0</v>
      </c>
      <c r="AJ84" s="66" t="str">
        <f t="shared" si="6"/>
        <v>1</v>
      </c>
      <c r="AK84" s="11" t="str">
        <f t="shared" si="7"/>
        <v>1</v>
      </c>
      <c r="AL84" s="11">
        <v>0</v>
      </c>
      <c r="AM84" s="11">
        <v>1</v>
      </c>
      <c r="AN84" s="11">
        <v>1</v>
      </c>
    </row>
    <row r="85" spans="1:42" x14ac:dyDescent="0.25">
      <c r="A85" t="s">
        <v>237</v>
      </c>
      <c r="B85" t="s">
        <v>112</v>
      </c>
      <c r="C85">
        <v>2019</v>
      </c>
      <c r="D85" t="s">
        <v>1281</v>
      </c>
      <c r="E85">
        <v>0</v>
      </c>
      <c r="G85" t="s">
        <v>266</v>
      </c>
      <c r="H85">
        <v>0</v>
      </c>
      <c r="I85" s="11" t="s">
        <v>268</v>
      </c>
      <c r="J85" s="11" t="s">
        <v>268</v>
      </c>
      <c r="L85" t="s">
        <v>1377</v>
      </c>
      <c r="M85" s="11" t="s">
        <v>1308</v>
      </c>
      <c r="N85" s="11" t="s">
        <v>1308</v>
      </c>
      <c r="O85" s="11" t="s">
        <v>280</v>
      </c>
      <c r="P85" s="73">
        <v>4.5</v>
      </c>
      <c r="Q85" s="11" t="s">
        <v>1497</v>
      </c>
      <c r="R85" s="4" t="s">
        <v>1358</v>
      </c>
      <c r="S85" s="11">
        <v>4.5</v>
      </c>
      <c r="T85" s="11">
        <v>4.5</v>
      </c>
      <c r="U85" s="11" t="s">
        <v>1330</v>
      </c>
      <c r="V85" s="11" t="s">
        <v>1576</v>
      </c>
      <c r="X85">
        <v>25</v>
      </c>
      <c r="Y85" s="11">
        <v>0</v>
      </c>
      <c r="Z85" s="22">
        <f t="shared" si="4"/>
        <v>0</v>
      </c>
      <c r="AA85" s="58">
        <v>0</v>
      </c>
      <c r="AB85" s="58">
        <v>0</v>
      </c>
      <c r="AC85" s="58">
        <v>0</v>
      </c>
      <c r="AD85" t="s">
        <v>268</v>
      </c>
      <c r="AF85">
        <v>0</v>
      </c>
      <c r="AG85">
        <v>0</v>
      </c>
      <c r="AH85">
        <v>0</v>
      </c>
      <c r="AI85" s="66" t="str">
        <f t="shared" si="5"/>
        <v>0</v>
      </c>
      <c r="AJ85" s="66" t="str">
        <f t="shared" si="6"/>
        <v>0</v>
      </c>
      <c r="AK85" s="11" t="str">
        <f t="shared" si="7"/>
        <v>0</v>
      </c>
      <c r="AL85" s="11">
        <v>0</v>
      </c>
      <c r="AM85" s="11">
        <v>0</v>
      </c>
      <c r="AN85" s="11">
        <v>0</v>
      </c>
    </row>
    <row r="86" spans="1:42" x14ac:dyDescent="0.25">
      <c r="A86" t="s">
        <v>238</v>
      </c>
      <c r="B86" t="s">
        <v>113</v>
      </c>
      <c r="C86">
        <v>2019</v>
      </c>
      <c r="D86" t="s">
        <v>1281</v>
      </c>
      <c r="E86">
        <v>0</v>
      </c>
      <c r="G86" t="s">
        <v>266</v>
      </c>
      <c r="H86">
        <v>1</v>
      </c>
      <c r="I86" s="11" t="s">
        <v>268</v>
      </c>
      <c r="J86" s="11" t="s">
        <v>1485</v>
      </c>
      <c r="K86" t="s">
        <v>1461</v>
      </c>
      <c r="L86" t="s">
        <v>1608</v>
      </c>
      <c r="M86" s="11" t="s">
        <v>1301</v>
      </c>
      <c r="N86" s="11" t="s">
        <v>1300</v>
      </c>
      <c r="O86" s="11" t="s">
        <v>1418</v>
      </c>
      <c r="P86" s="73">
        <v>6</v>
      </c>
      <c r="Q86" s="11" t="s">
        <v>1497</v>
      </c>
      <c r="R86" s="4" t="s">
        <v>1358</v>
      </c>
      <c r="S86" s="11">
        <v>6</v>
      </c>
      <c r="T86" s="11">
        <v>6</v>
      </c>
      <c r="U86" s="11" t="s">
        <v>1327</v>
      </c>
      <c r="V86" s="11" t="s">
        <v>1304</v>
      </c>
      <c r="X86">
        <v>1175</v>
      </c>
      <c r="Y86" s="11">
        <v>0</v>
      </c>
      <c r="Z86" s="22">
        <f t="shared" si="4"/>
        <v>0</v>
      </c>
      <c r="AA86" s="58">
        <v>0</v>
      </c>
      <c r="AB86" s="58">
        <v>0</v>
      </c>
      <c r="AC86" s="58">
        <v>0</v>
      </c>
      <c r="AD86" s="2" t="s">
        <v>268</v>
      </c>
      <c r="AF86">
        <v>0</v>
      </c>
      <c r="AG86">
        <v>0</v>
      </c>
      <c r="AH86">
        <v>0</v>
      </c>
      <c r="AI86" s="66" t="str">
        <f t="shared" si="5"/>
        <v>0</v>
      </c>
      <c r="AJ86" s="66" t="str">
        <f t="shared" si="6"/>
        <v>0</v>
      </c>
      <c r="AK86" s="11" t="str">
        <f t="shared" si="7"/>
        <v>0</v>
      </c>
      <c r="AL86" s="11">
        <v>0</v>
      </c>
      <c r="AM86" s="11">
        <v>0</v>
      </c>
      <c r="AN86" s="11">
        <v>0</v>
      </c>
    </row>
    <row r="87" spans="1:42" x14ac:dyDescent="0.25">
      <c r="A87" t="s">
        <v>240</v>
      </c>
      <c r="B87" t="s">
        <v>115</v>
      </c>
      <c r="C87">
        <v>2020</v>
      </c>
      <c r="D87" t="s">
        <v>1281</v>
      </c>
      <c r="E87">
        <v>0</v>
      </c>
      <c r="G87" t="s">
        <v>266</v>
      </c>
      <c r="H87">
        <v>1</v>
      </c>
      <c r="I87" s="11" t="s">
        <v>268</v>
      </c>
      <c r="J87" s="11">
        <v>1</v>
      </c>
      <c r="K87" t="s">
        <v>1634</v>
      </c>
      <c r="L87" t="s">
        <v>1579</v>
      </c>
      <c r="M87" s="11" t="s">
        <v>1308</v>
      </c>
      <c r="N87" s="11" t="s">
        <v>1308</v>
      </c>
      <c r="O87" s="11" t="s">
        <v>280</v>
      </c>
      <c r="P87" s="73">
        <v>4.5</v>
      </c>
      <c r="Q87" s="11" t="s">
        <v>1497</v>
      </c>
      <c r="R87" t="s">
        <v>1578</v>
      </c>
      <c r="S87" s="11">
        <v>6</v>
      </c>
      <c r="T87" s="11">
        <v>6</v>
      </c>
      <c r="U87" s="11" t="s">
        <v>1330</v>
      </c>
      <c r="V87" s="11" t="s">
        <v>1415</v>
      </c>
      <c r="X87">
        <v>107</v>
      </c>
      <c r="Y87" s="11">
        <v>9</v>
      </c>
      <c r="Z87" s="22">
        <f t="shared" si="4"/>
        <v>7.7586206896551727E-2</v>
      </c>
      <c r="AA87" s="58">
        <v>0</v>
      </c>
      <c r="AB87" s="58">
        <v>2</v>
      </c>
      <c r="AC87" s="58">
        <v>2</v>
      </c>
      <c r="AD87" s="2" t="s">
        <v>1581</v>
      </c>
      <c r="AE87" t="s">
        <v>1727</v>
      </c>
      <c r="AF87">
        <v>0</v>
      </c>
      <c r="AG87">
        <v>1</v>
      </c>
      <c r="AH87">
        <v>1</v>
      </c>
      <c r="AI87" s="66" t="str">
        <f t="shared" si="5"/>
        <v>1</v>
      </c>
      <c r="AJ87" s="66" t="str">
        <f t="shared" si="6"/>
        <v>1</v>
      </c>
      <c r="AK87" s="11" t="str">
        <f t="shared" si="7"/>
        <v>1</v>
      </c>
      <c r="AL87" s="11">
        <v>1</v>
      </c>
      <c r="AM87" s="11">
        <v>1</v>
      </c>
      <c r="AN87" s="11">
        <v>1</v>
      </c>
    </row>
    <row r="88" spans="1:42" x14ac:dyDescent="0.25">
      <c r="A88" t="s">
        <v>241</v>
      </c>
      <c r="B88" t="s">
        <v>116</v>
      </c>
      <c r="C88">
        <v>2020</v>
      </c>
      <c r="D88" t="s">
        <v>1281</v>
      </c>
      <c r="E88">
        <v>0</v>
      </c>
      <c r="F88" t="s">
        <v>1365</v>
      </c>
      <c r="G88" t="s">
        <v>266</v>
      </c>
      <c r="H88">
        <v>1</v>
      </c>
      <c r="I88" s="11" t="s">
        <v>1304</v>
      </c>
      <c r="J88" s="11">
        <v>10</v>
      </c>
      <c r="K88" t="s">
        <v>1585</v>
      </c>
      <c r="L88" t="s">
        <v>1587</v>
      </c>
      <c r="M88" s="11">
        <v>-2</v>
      </c>
      <c r="N88" s="11" t="s">
        <v>277</v>
      </c>
      <c r="O88" s="11" t="s">
        <v>1359</v>
      </c>
      <c r="P88" s="73">
        <v>6</v>
      </c>
      <c r="Q88" s="11" t="s">
        <v>1584</v>
      </c>
      <c r="R88" t="s">
        <v>1583</v>
      </c>
      <c r="S88" s="11">
        <v>9</v>
      </c>
      <c r="T88" s="11">
        <v>7.5</v>
      </c>
      <c r="U88" s="11" t="s">
        <v>1330</v>
      </c>
      <c r="V88" s="11" t="s">
        <v>1289</v>
      </c>
      <c r="X88">
        <v>32</v>
      </c>
      <c r="Y88" s="11">
        <v>3</v>
      </c>
      <c r="Z88" s="22">
        <f t="shared" si="4"/>
        <v>8.5714285714285715E-2</v>
      </c>
      <c r="AA88" s="58">
        <v>0</v>
      </c>
      <c r="AB88" s="58">
        <v>3</v>
      </c>
      <c r="AC88" s="58">
        <v>0</v>
      </c>
      <c r="AD88" s="2" t="s">
        <v>1588</v>
      </c>
      <c r="AE88" t="s">
        <v>1717</v>
      </c>
      <c r="AF88">
        <v>0</v>
      </c>
      <c r="AG88">
        <v>1</v>
      </c>
      <c r="AH88">
        <v>0</v>
      </c>
      <c r="AI88" s="66" t="str">
        <f t="shared" si="5"/>
        <v>1</v>
      </c>
      <c r="AJ88" s="66" t="str">
        <f t="shared" si="6"/>
        <v>0</v>
      </c>
      <c r="AK88" s="11" t="str">
        <f t="shared" si="7"/>
        <v>1</v>
      </c>
      <c r="AL88" s="11">
        <v>1</v>
      </c>
      <c r="AM88" s="11">
        <v>0</v>
      </c>
      <c r="AN88" s="11">
        <v>1</v>
      </c>
      <c r="AP88" t="s">
        <v>1367</v>
      </c>
    </row>
    <row r="89" spans="1:42" x14ac:dyDescent="0.25">
      <c r="A89" t="s">
        <v>244</v>
      </c>
      <c r="B89" t="s">
        <v>119</v>
      </c>
      <c r="C89">
        <v>2019</v>
      </c>
      <c r="D89" t="s">
        <v>1281</v>
      </c>
      <c r="E89">
        <v>1</v>
      </c>
      <c r="G89" t="s">
        <v>266</v>
      </c>
      <c r="H89">
        <v>0</v>
      </c>
      <c r="I89" s="11" t="s">
        <v>268</v>
      </c>
      <c r="J89" s="11" t="s">
        <v>268</v>
      </c>
      <c r="K89" t="s">
        <v>1461</v>
      </c>
      <c r="M89" s="11">
        <v>-2</v>
      </c>
      <c r="N89" s="11" t="s">
        <v>1304</v>
      </c>
      <c r="O89" s="11" t="s">
        <v>1378</v>
      </c>
      <c r="P89" s="73">
        <v>5</v>
      </c>
      <c r="Q89" s="11" t="s">
        <v>1584</v>
      </c>
      <c r="R89" s="4" t="s">
        <v>1358</v>
      </c>
      <c r="S89" s="11">
        <v>1</v>
      </c>
      <c r="T89" s="11" t="s">
        <v>1308</v>
      </c>
      <c r="U89" s="11" t="s">
        <v>1285</v>
      </c>
      <c r="V89" s="11" t="s">
        <v>1304</v>
      </c>
      <c r="X89">
        <v>25</v>
      </c>
      <c r="Y89" s="11">
        <v>6</v>
      </c>
      <c r="Z89" s="22">
        <f t="shared" si="4"/>
        <v>0.19354838709677419</v>
      </c>
      <c r="AA89" s="58">
        <v>0</v>
      </c>
      <c r="AB89" s="58">
        <v>0</v>
      </c>
      <c r="AC89" s="58">
        <v>6</v>
      </c>
      <c r="AD89" s="2" t="s">
        <v>1308</v>
      </c>
      <c r="AE89" t="s">
        <v>1786</v>
      </c>
      <c r="AF89">
        <v>0</v>
      </c>
      <c r="AG89">
        <v>1</v>
      </c>
      <c r="AH89">
        <v>1</v>
      </c>
      <c r="AI89" s="66" t="str">
        <f t="shared" si="5"/>
        <v>1</v>
      </c>
      <c r="AJ89" s="66" t="str">
        <f t="shared" si="6"/>
        <v>1</v>
      </c>
      <c r="AK89" s="11" t="str">
        <f t="shared" si="7"/>
        <v>1</v>
      </c>
      <c r="AL89" s="11">
        <v>1</v>
      </c>
      <c r="AM89" s="11">
        <v>1</v>
      </c>
      <c r="AN89" s="11">
        <v>1</v>
      </c>
    </row>
    <row r="90" spans="1:42" x14ac:dyDescent="0.25">
      <c r="A90" t="s">
        <v>245</v>
      </c>
      <c r="B90" t="s">
        <v>120</v>
      </c>
      <c r="C90">
        <v>2020</v>
      </c>
      <c r="D90" t="s">
        <v>1281</v>
      </c>
      <c r="E90">
        <v>0</v>
      </c>
      <c r="G90" t="s">
        <v>266</v>
      </c>
      <c r="H90">
        <v>1</v>
      </c>
      <c r="I90" s="11" t="s">
        <v>1304</v>
      </c>
      <c r="J90" s="11" t="s">
        <v>1304</v>
      </c>
      <c r="K90" t="s">
        <v>1591</v>
      </c>
      <c r="L90" t="s">
        <v>1594</v>
      </c>
      <c r="M90" s="11" t="s">
        <v>1308</v>
      </c>
      <c r="N90" s="11" t="s">
        <v>1308</v>
      </c>
      <c r="O90" s="11" t="s">
        <v>279</v>
      </c>
      <c r="P90" s="73">
        <v>4</v>
      </c>
      <c r="Q90" s="11" t="s">
        <v>268</v>
      </c>
      <c r="R90" t="s">
        <v>1593</v>
      </c>
      <c r="S90" s="11">
        <v>4</v>
      </c>
      <c r="T90" s="11">
        <v>3.95</v>
      </c>
      <c r="U90" s="11" t="s">
        <v>1330</v>
      </c>
      <c r="V90" s="11">
        <v>12</v>
      </c>
      <c r="X90">
        <v>36</v>
      </c>
      <c r="Y90" s="11">
        <v>4</v>
      </c>
      <c r="Z90" s="22">
        <f t="shared" si="4"/>
        <v>0.1</v>
      </c>
      <c r="AA90" s="58">
        <v>0</v>
      </c>
      <c r="AB90" s="58">
        <v>0</v>
      </c>
      <c r="AC90" s="58">
        <v>4</v>
      </c>
      <c r="AD90" s="2" t="s">
        <v>1304</v>
      </c>
      <c r="AE90" t="s">
        <v>1590</v>
      </c>
      <c r="AF90">
        <v>0</v>
      </c>
      <c r="AG90">
        <v>0</v>
      </c>
      <c r="AH90">
        <v>1</v>
      </c>
      <c r="AI90" s="66" t="str">
        <f t="shared" si="5"/>
        <v>0</v>
      </c>
      <c r="AJ90" s="66" t="str">
        <f t="shared" si="6"/>
        <v>1</v>
      </c>
      <c r="AK90" s="11" t="str">
        <f t="shared" si="7"/>
        <v>1</v>
      </c>
      <c r="AL90" s="11">
        <v>0</v>
      </c>
      <c r="AM90" s="11">
        <v>1</v>
      </c>
      <c r="AN90" s="11">
        <v>1</v>
      </c>
    </row>
    <row r="91" spans="1:42" x14ac:dyDescent="0.25">
      <c r="A91" t="s">
        <v>249</v>
      </c>
      <c r="B91" t="s">
        <v>124</v>
      </c>
      <c r="C91">
        <v>2020</v>
      </c>
      <c r="D91" t="s">
        <v>1281</v>
      </c>
      <c r="E91">
        <v>0</v>
      </c>
      <c r="F91" t="s">
        <v>1341</v>
      </c>
      <c r="G91" t="s">
        <v>266</v>
      </c>
      <c r="H91">
        <v>0</v>
      </c>
      <c r="I91" s="11" t="s">
        <v>268</v>
      </c>
      <c r="J91" s="11" t="s">
        <v>268</v>
      </c>
      <c r="K91" t="s">
        <v>1461</v>
      </c>
      <c r="M91" s="11" t="s">
        <v>1308</v>
      </c>
      <c r="N91" s="11" t="s">
        <v>1308</v>
      </c>
      <c r="O91" s="11" t="s">
        <v>1451</v>
      </c>
      <c r="P91" s="73">
        <v>3.5</v>
      </c>
      <c r="Q91" s="11" t="s">
        <v>1498</v>
      </c>
      <c r="R91" t="s">
        <v>1450</v>
      </c>
      <c r="S91" s="11">
        <v>4</v>
      </c>
      <c r="T91" s="11">
        <v>3</v>
      </c>
      <c r="U91" s="11" t="s">
        <v>1327</v>
      </c>
      <c r="V91" s="11" t="s">
        <v>1455</v>
      </c>
      <c r="X91">
        <v>86</v>
      </c>
      <c r="Y91" s="11">
        <v>8</v>
      </c>
      <c r="Z91" s="22">
        <f t="shared" si="4"/>
        <v>8.5106382978723402E-2</v>
      </c>
      <c r="AA91" s="58">
        <v>0</v>
      </c>
      <c r="AB91" s="58">
        <v>8</v>
      </c>
      <c r="AC91" s="58">
        <v>0</v>
      </c>
      <c r="AD91" s="2" t="s">
        <v>1595</v>
      </c>
      <c r="AE91" t="s">
        <v>1725</v>
      </c>
      <c r="AF91">
        <v>0</v>
      </c>
      <c r="AG91">
        <v>1</v>
      </c>
      <c r="AH91">
        <v>0</v>
      </c>
      <c r="AI91" s="66" t="str">
        <f t="shared" si="5"/>
        <v>1</v>
      </c>
      <c r="AJ91" s="66" t="str">
        <f t="shared" si="6"/>
        <v>0</v>
      </c>
      <c r="AK91" s="11" t="str">
        <f t="shared" si="7"/>
        <v>1</v>
      </c>
      <c r="AL91" s="11">
        <v>1</v>
      </c>
      <c r="AM91" s="11">
        <v>0</v>
      </c>
      <c r="AN91" s="11">
        <v>1</v>
      </c>
    </row>
    <row r="92" spans="1:42" x14ac:dyDescent="0.25">
      <c r="A92" t="s">
        <v>252</v>
      </c>
      <c r="B92" t="s">
        <v>127</v>
      </c>
      <c r="C92">
        <v>2020</v>
      </c>
      <c r="D92" t="s">
        <v>1281</v>
      </c>
      <c r="E92">
        <v>0</v>
      </c>
      <c r="F92" t="s">
        <v>1521</v>
      </c>
      <c r="G92" t="s">
        <v>266</v>
      </c>
      <c r="H92">
        <v>0</v>
      </c>
      <c r="I92" s="11" t="s">
        <v>268</v>
      </c>
      <c r="J92" s="11" t="s">
        <v>268</v>
      </c>
      <c r="K92" t="s">
        <v>1461</v>
      </c>
      <c r="M92" s="11" t="s">
        <v>1301</v>
      </c>
      <c r="N92" s="11" t="s">
        <v>1308</v>
      </c>
      <c r="O92" s="11" t="s">
        <v>1597</v>
      </c>
      <c r="P92" s="73">
        <v>7</v>
      </c>
      <c r="Q92" s="11" t="s">
        <v>1506</v>
      </c>
      <c r="R92" t="s">
        <v>1307</v>
      </c>
      <c r="S92" s="11">
        <v>7</v>
      </c>
      <c r="T92" s="11">
        <v>6.95</v>
      </c>
      <c r="U92" s="11" t="s">
        <v>1330</v>
      </c>
      <c r="V92" s="11" t="s">
        <v>1596</v>
      </c>
      <c r="X92">
        <v>102</v>
      </c>
      <c r="Y92" s="11">
        <v>19</v>
      </c>
      <c r="Z92" s="22">
        <f t="shared" si="4"/>
        <v>0.15702479338842976</v>
      </c>
      <c r="AA92" s="58">
        <v>0</v>
      </c>
      <c r="AB92" s="58">
        <v>3</v>
      </c>
      <c r="AC92" s="58">
        <v>16</v>
      </c>
      <c r="AD92" s="2" t="s">
        <v>1598</v>
      </c>
      <c r="AE92" t="s">
        <v>1729</v>
      </c>
      <c r="AF92">
        <v>0</v>
      </c>
      <c r="AG92">
        <v>1</v>
      </c>
      <c r="AH92">
        <v>1</v>
      </c>
      <c r="AI92" s="66" t="str">
        <f t="shared" si="5"/>
        <v>1</v>
      </c>
      <c r="AJ92" s="66" t="str">
        <f t="shared" si="6"/>
        <v>1</v>
      </c>
      <c r="AK92" s="11" t="str">
        <f t="shared" si="7"/>
        <v>1</v>
      </c>
      <c r="AL92" s="11">
        <v>1</v>
      </c>
      <c r="AM92" s="11">
        <v>1</v>
      </c>
      <c r="AN92" s="11">
        <v>1</v>
      </c>
      <c r="AP92" t="s">
        <v>1367</v>
      </c>
    </row>
    <row r="93" spans="1:42" x14ac:dyDescent="0.25">
      <c r="A93" t="s">
        <v>253</v>
      </c>
      <c r="B93" t="s">
        <v>128</v>
      </c>
      <c r="C93">
        <v>2020</v>
      </c>
      <c r="D93" t="s">
        <v>1281</v>
      </c>
      <c r="E93">
        <v>0</v>
      </c>
      <c r="G93" t="s">
        <v>266</v>
      </c>
      <c r="H93">
        <v>1</v>
      </c>
      <c r="I93" s="11" t="s">
        <v>268</v>
      </c>
      <c r="J93" s="11" t="s">
        <v>1601</v>
      </c>
      <c r="K93" t="s">
        <v>1461</v>
      </c>
      <c r="L93" t="s">
        <v>1607</v>
      </c>
      <c r="M93" s="11" t="s">
        <v>1308</v>
      </c>
      <c r="N93" s="11" t="s">
        <v>1308</v>
      </c>
      <c r="O93" s="11" t="s">
        <v>280</v>
      </c>
      <c r="P93" s="73">
        <v>4.5</v>
      </c>
      <c r="Q93" s="11" t="s">
        <v>1497</v>
      </c>
      <c r="R93" t="s">
        <v>1602</v>
      </c>
      <c r="S93" s="11">
        <v>10</v>
      </c>
      <c r="T93" s="11">
        <v>10</v>
      </c>
      <c r="U93" s="11" t="s">
        <v>1694</v>
      </c>
      <c r="V93" s="11" t="s">
        <v>1393</v>
      </c>
      <c r="W93" s="11" t="s">
        <v>1604</v>
      </c>
      <c r="X93">
        <v>145</v>
      </c>
      <c r="Y93" s="11">
        <v>5</v>
      </c>
      <c r="Z93" s="22">
        <f t="shared" si="4"/>
        <v>3.3333333333333333E-2</v>
      </c>
      <c r="AA93" s="58">
        <v>1</v>
      </c>
      <c r="AB93" s="58">
        <v>1</v>
      </c>
      <c r="AC93" s="58">
        <v>3</v>
      </c>
      <c r="AD93" s="2" t="s">
        <v>1605</v>
      </c>
      <c r="AE93" t="s">
        <v>1728</v>
      </c>
      <c r="AF93">
        <v>1</v>
      </c>
      <c r="AG93">
        <v>1</v>
      </c>
      <c r="AH93">
        <v>1</v>
      </c>
      <c r="AI93" s="66" t="str">
        <f t="shared" si="5"/>
        <v>1</v>
      </c>
      <c r="AJ93" s="66" t="str">
        <f t="shared" si="6"/>
        <v>1</v>
      </c>
      <c r="AK93" s="11" t="str">
        <f t="shared" si="7"/>
        <v>1</v>
      </c>
      <c r="AL93" s="11">
        <v>1</v>
      </c>
      <c r="AM93" s="11">
        <v>1</v>
      </c>
      <c r="AN93" s="11">
        <v>1</v>
      </c>
    </row>
    <row r="94" spans="1:42" x14ac:dyDescent="0.25">
      <c r="A94" t="s">
        <v>254</v>
      </c>
      <c r="B94" t="s">
        <v>129</v>
      </c>
      <c r="C94">
        <v>2020</v>
      </c>
      <c r="D94" t="s">
        <v>1281</v>
      </c>
      <c r="E94">
        <v>0</v>
      </c>
      <c r="G94" t="s">
        <v>266</v>
      </c>
      <c r="H94">
        <v>1</v>
      </c>
      <c r="I94" s="11" t="s">
        <v>268</v>
      </c>
      <c r="J94" s="11" t="s">
        <v>1485</v>
      </c>
      <c r="L94" t="s">
        <v>1608</v>
      </c>
      <c r="M94" s="11" t="s">
        <v>1308</v>
      </c>
      <c r="N94" s="11" t="s">
        <v>1308</v>
      </c>
      <c r="O94" s="11" t="s">
        <v>283</v>
      </c>
      <c r="P94" s="73">
        <v>8</v>
      </c>
      <c r="Q94" s="11" t="s">
        <v>268</v>
      </c>
      <c r="R94" t="s">
        <v>1358</v>
      </c>
      <c r="S94" s="11">
        <v>8</v>
      </c>
      <c r="T94" s="11">
        <v>8</v>
      </c>
      <c r="U94" s="11" t="s">
        <v>1330</v>
      </c>
      <c r="V94" s="11" t="s">
        <v>1610</v>
      </c>
      <c r="X94">
        <v>97</v>
      </c>
      <c r="Y94" s="11">
        <v>2</v>
      </c>
      <c r="Z94" s="22">
        <f t="shared" si="4"/>
        <v>2.0202020202020204E-2</v>
      </c>
      <c r="AA94" s="58">
        <v>2</v>
      </c>
      <c r="AB94" s="58">
        <v>0</v>
      </c>
      <c r="AC94" s="58">
        <v>0</v>
      </c>
      <c r="AD94" s="2" t="s">
        <v>1304</v>
      </c>
      <c r="AE94" t="s">
        <v>1609</v>
      </c>
      <c r="AF94">
        <v>1</v>
      </c>
      <c r="AG94">
        <v>1</v>
      </c>
      <c r="AH94">
        <v>0</v>
      </c>
      <c r="AI94" s="66" t="str">
        <f t="shared" si="5"/>
        <v>1</v>
      </c>
      <c r="AJ94" s="66" t="str">
        <f t="shared" si="6"/>
        <v>1</v>
      </c>
      <c r="AK94" s="11" t="str">
        <f t="shared" si="7"/>
        <v>1</v>
      </c>
      <c r="AL94" s="11">
        <v>1</v>
      </c>
      <c r="AM94" s="11">
        <v>1</v>
      </c>
      <c r="AN94" s="11">
        <v>1</v>
      </c>
    </row>
    <row r="95" spans="1:42" x14ac:dyDescent="0.25">
      <c r="A95" t="s">
        <v>255</v>
      </c>
      <c r="B95" t="s">
        <v>130</v>
      </c>
      <c r="C95">
        <v>2020</v>
      </c>
      <c r="D95" t="s">
        <v>1281</v>
      </c>
      <c r="E95">
        <v>0</v>
      </c>
      <c r="G95" t="s">
        <v>266</v>
      </c>
      <c r="H95">
        <v>1</v>
      </c>
      <c r="I95" s="11" t="s">
        <v>268</v>
      </c>
      <c r="J95" s="11" t="s">
        <v>1485</v>
      </c>
      <c r="L95" t="s">
        <v>1608</v>
      </c>
      <c r="M95" s="11" t="s">
        <v>1308</v>
      </c>
      <c r="N95" s="11" t="s">
        <v>1308</v>
      </c>
      <c r="O95" s="11" t="s">
        <v>283</v>
      </c>
      <c r="P95" s="73">
        <v>8</v>
      </c>
      <c r="Q95" s="11" t="s">
        <v>268</v>
      </c>
      <c r="R95" t="s">
        <v>1358</v>
      </c>
      <c r="S95" s="11">
        <v>8</v>
      </c>
      <c r="T95" s="11">
        <v>8</v>
      </c>
      <c r="U95" s="11" t="s">
        <v>1330</v>
      </c>
      <c r="V95" s="11" t="s">
        <v>1610</v>
      </c>
      <c r="X95">
        <v>57</v>
      </c>
      <c r="Y95" s="11">
        <v>0</v>
      </c>
      <c r="Z95" s="22">
        <f t="shared" si="4"/>
        <v>0</v>
      </c>
      <c r="AA95" s="58">
        <v>0</v>
      </c>
      <c r="AB95" s="58">
        <v>0</v>
      </c>
      <c r="AC95" s="58">
        <v>0</v>
      </c>
      <c r="AD95" s="2" t="s">
        <v>268</v>
      </c>
      <c r="AF95">
        <v>0</v>
      </c>
      <c r="AG95">
        <v>0</v>
      </c>
      <c r="AH95">
        <v>0</v>
      </c>
      <c r="AI95" s="66" t="str">
        <f t="shared" si="5"/>
        <v>0</v>
      </c>
      <c r="AJ95" s="66" t="str">
        <f t="shared" si="6"/>
        <v>0</v>
      </c>
      <c r="AK95" s="11" t="str">
        <f t="shared" si="7"/>
        <v>0</v>
      </c>
      <c r="AL95" s="11">
        <v>0</v>
      </c>
      <c r="AM95" s="11">
        <v>0</v>
      </c>
      <c r="AN95" s="11">
        <v>0</v>
      </c>
    </row>
    <row r="96" spans="1:42" x14ac:dyDescent="0.25">
      <c r="A96" t="s">
        <v>256</v>
      </c>
      <c r="B96" t="s">
        <v>131</v>
      </c>
      <c r="C96">
        <v>2019</v>
      </c>
      <c r="D96" t="s">
        <v>1281</v>
      </c>
      <c r="E96">
        <v>0</v>
      </c>
      <c r="F96" t="s">
        <v>1365</v>
      </c>
      <c r="G96" t="s">
        <v>266</v>
      </c>
      <c r="H96">
        <v>1</v>
      </c>
      <c r="I96" s="11" t="s">
        <v>268</v>
      </c>
      <c r="J96" s="11">
        <v>10</v>
      </c>
      <c r="K96" t="s">
        <v>1461</v>
      </c>
      <c r="L96" t="s">
        <v>1608</v>
      </c>
      <c r="M96" s="11" t="s">
        <v>1308</v>
      </c>
      <c r="N96" s="11" t="s">
        <v>1308</v>
      </c>
      <c r="O96" s="11" t="s">
        <v>1611</v>
      </c>
      <c r="P96" s="73">
        <v>5</v>
      </c>
      <c r="Q96" s="11" t="s">
        <v>1497</v>
      </c>
      <c r="R96" t="s">
        <v>1602</v>
      </c>
      <c r="S96" s="11">
        <v>15</v>
      </c>
      <c r="T96" s="11">
        <v>15</v>
      </c>
      <c r="U96" s="11" t="s">
        <v>1330</v>
      </c>
      <c r="V96" s="11" t="s">
        <v>1286</v>
      </c>
      <c r="X96">
        <v>71</v>
      </c>
      <c r="Y96" s="11">
        <v>5</v>
      </c>
      <c r="Z96" s="22">
        <f t="shared" si="4"/>
        <v>6.5789473684210523E-2</v>
      </c>
      <c r="AA96" s="58">
        <v>0</v>
      </c>
      <c r="AB96" s="58">
        <v>0</v>
      </c>
      <c r="AC96" s="58">
        <v>5</v>
      </c>
      <c r="AD96" s="2" t="s">
        <v>1304</v>
      </c>
      <c r="AE96" t="s">
        <v>1612</v>
      </c>
      <c r="AF96">
        <v>0</v>
      </c>
      <c r="AG96">
        <v>0</v>
      </c>
      <c r="AH96">
        <v>1</v>
      </c>
      <c r="AI96" s="66" t="str">
        <f t="shared" si="5"/>
        <v>0</v>
      </c>
      <c r="AJ96" s="66" t="str">
        <f t="shared" si="6"/>
        <v>1</v>
      </c>
      <c r="AK96" s="11" t="str">
        <f t="shared" si="7"/>
        <v>1</v>
      </c>
      <c r="AL96" s="11">
        <v>0</v>
      </c>
      <c r="AM96" s="11">
        <v>1</v>
      </c>
      <c r="AN96" s="11">
        <v>1</v>
      </c>
    </row>
    <row r="97" spans="1:42" x14ac:dyDescent="0.25">
      <c r="A97" s="17" t="s">
        <v>257</v>
      </c>
      <c r="B97" s="17" t="s">
        <v>132</v>
      </c>
      <c r="C97" s="17">
        <v>2019</v>
      </c>
      <c r="D97" s="17" t="s">
        <v>1281</v>
      </c>
      <c r="E97" s="17">
        <v>0</v>
      </c>
      <c r="F97" s="17" t="s">
        <v>1614</v>
      </c>
      <c r="G97" s="17" t="s">
        <v>1271</v>
      </c>
      <c r="H97" s="17">
        <v>1</v>
      </c>
      <c r="I97" s="18">
        <v>1.5900000000000001E-2</v>
      </c>
      <c r="J97" s="18">
        <v>5</v>
      </c>
      <c r="K97" s="17"/>
      <c r="L97" s="17" t="s">
        <v>1618</v>
      </c>
      <c r="M97" s="18" t="s">
        <v>1308</v>
      </c>
      <c r="N97" s="18" t="s">
        <v>1308</v>
      </c>
      <c r="O97" s="18" t="s">
        <v>1308</v>
      </c>
      <c r="P97" s="84"/>
      <c r="Q97" s="18" t="s">
        <v>268</v>
      </c>
      <c r="R97" s="20" t="s">
        <v>1483</v>
      </c>
      <c r="S97" s="18">
        <v>3.5</v>
      </c>
      <c r="T97" s="18">
        <v>3</v>
      </c>
      <c r="U97" s="18" t="s">
        <v>1330</v>
      </c>
      <c r="V97" s="18">
        <v>2.5</v>
      </c>
      <c r="W97" s="18" t="s">
        <v>1615</v>
      </c>
      <c r="X97" s="17">
        <v>21</v>
      </c>
      <c r="Y97" s="18">
        <v>1</v>
      </c>
      <c r="Z97" s="23">
        <f t="shared" si="4"/>
        <v>4.5454545454545456E-2</v>
      </c>
      <c r="AA97" s="64">
        <v>0</v>
      </c>
      <c r="AB97" s="64">
        <v>1</v>
      </c>
      <c r="AC97" s="64">
        <v>0</v>
      </c>
      <c r="AD97" s="19" t="s">
        <v>1613</v>
      </c>
      <c r="AE97" s="17" t="s">
        <v>1670</v>
      </c>
      <c r="AF97" s="17">
        <v>0</v>
      </c>
      <c r="AG97" s="17">
        <v>1</v>
      </c>
      <c r="AH97" s="17">
        <v>0</v>
      </c>
      <c r="AI97" s="72" t="str">
        <f t="shared" si="5"/>
        <v>1</v>
      </c>
      <c r="AJ97" s="72" t="str">
        <f t="shared" si="6"/>
        <v>0</v>
      </c>
      <c r="AK97" s="18" t="str">
        <f t="shared" si="7"/>
        <v>1</v>
      </c>
      <c r="AL97" s="18">
        <v>1</v>
      </c>
      <c r="AM97" s="18">
        <v>0</v>
      </c>
      <c r="AN97" s="18">
        <v>1</v>
      </c>
      <c r="AO97" s="17"/>
      <c r="AP97" s="17" t="s">
        <v>1434</v>
      </c>
    </row>
    <row r="98" spans="1:42" x14ac:dyDescent="0.25">
      <c r="A98" s="17" t="s">
        <v>257</v>
      </c>
      <c r="B98" s="17" t="s">
        <v>132</v>
      </c>
      <c r="C98" s="17">
        <v>2019</v>
      </c>
      <c r="D98" s="17" t="s">
        <v>1281</v>
      </c>
      <c r="E98" s="17">
        <v>0</v>
      </c>
      <c r="F98" s="17" t="s">
        <v>1614</v>
      </c>
      <c r="G98" s="17" t="s">
        <v>1271</v>
      </c>
      <c r="H98" s="17">
        <v>1</v>
      </c>
      <c r="I98" s="18">
        <v>1.5900000000000001E-2</v>
      </c>
      <c r="J98" s="18">
        <v>5</v>
      </c>
      <c r="K98" s="17"/>
      <c r="L98" s="17" t="s">
        <v>1618</v>
      </c>
      <c r="M98" s="18" t="s">
        <v>1308</v>
      </c>
      <c r="N98" s="18" t="s">
        <v>1308</v>
      </c>
      <c r="O98" s="18" t="s">
        <v>1308</v>
      </c>
      <c r="P98" s="84"/>
      <c r="Q98" s="18" t="s">
        <v>268</v>
      </c>
      <c r="R98" s="20" t="s">
        <v>1483</v>
      </c>
      <c r="S98" s="18">
        <v>4</v>
      </c>
      <c r="T98" s="18">
        <v>3.5</v>
      </c>
      <c r="U98" s="18" t="s">
        <v>1330</v>
      </c>
      <c r="V98" s="18" t="s">
        <v>1571</v>
      </c>
      <c r="W98" s="18" t="s">
        <v>1616</v>
      </c>
      <c r="X98" s="17">
        <v>35</v>
      </c>
      <c r="Y98" s="18">
        <v>2</v>
      </c>
      <c r="Z98" s="23">
        <f t="shared" si="4"/>
        <v>5.4054054054054057E-2</v>
      </c>
      <c r="AA98" s="64">
        <v>0</v>
      </c>
      <c r="AB98" s="64">
        <v>2</v>
      </c>
      <c r="AC98" s="64">
        <v>0</v>
      </c>
      <c r="AD98" s="19" t="s">
        <v>1613</v>
      </c>
      <c r="AE98" s="17" t="s">
        <v>1671</v>
      </c>
      <c r="AF98" s="17">
        <v>0</v>
      </c>
      <c r="AG98" s="17">
        <v>1</v>
      </c>
      <c r="AH98" s="17">
        <v>0</v>
      </c>
      <c r="AI98" s="72" t="str">
        <f t="shared" si="5"/>
        <v>1</v>
      </c>
      <c r="AJ98" s="72" t="str">
        <f t="shared" si="6"/>
        <v>0</v>
      </c>
      <c r="AK98" s="18" t="str">
        <f t="shared" si="7"/>
        <v>1</v>
      </c>
      <c r="AL98" s="18">
        <v>1</v>
      </c>
      <c r="AM98" s="18">
        <v>0</v>
      </c>
      <c r="AN98" s="18">
        <v>1</v>
      </c>
      <c r="AO98" s="17"/>
      <c r="AP98" s="17"/>
    </row>
    <row r="99" spans="1:42" x14ac:dyDescent="0.25">
      <c r="A99" t="s">
        <v>258</v>
      </c>
      <c r="B99" t="s">
        <v>133</v>
      </c>
      <c r="C99">
        <v>2019</v>
      </c>
      <c r="D99" t="s">
        <v>1281</v>
      </c>
      <c r="E99">
        <v>0</v>
      </c>
      <c r="F99" t="s">
        <v>1617</v>
      </c>
      <c r="H99">
        <v>1</v>
      </c>
      <c r="I99" s="11" t="s">
        <v>1304</v>
      </c>
      <c r="J99" s="11" t="s">
        <v>1304</v>
      </c>
      <c r="K99" t="s">
        <v>1351</v>
      </c>
      <c r="L99" t="s">
        <v>1592</v>
      </c>
      <c r="M99" s="11" t="s">
        <v>1308</v>
      </c>
      <c r="N99" s="11" t="s">
        <v>1308</v>
      </c>
      <c r="O99" s="11" t="s">
        <v>1304</v>
      </c>
      <c r="Q99" s="11" t="s">
        <v>1619</v>
      </c>
      <c r="R99" t="s">
        <v>268</v>
      </c>
      <c r="S99" s="11">
        <v>4</v>
      </c>
      <c r="T99" s="11">
        <v>3.7</v>
      </c>
      <c r="U99" s="11" t="s">
        <v>1330</v>
      </c>
      <c r="V99" s="11">
        <v>4.5</v>
      </c>
      <c r="X99">
        <v>64</v>
      </c>
      <c r="Y99" s="11">
        <v>10</v>
      </c>
      <c r="Z99" s="22">
        <f t="shared" si="4"/>
        <v>0.13513513513513514</v>
      </c>
      <c r="AA99" s="58">
        <v>0</v>
      </c>
      <c r="AB99" s="58">
        <v>0</v>
      </c>
      <c r="AC99" s="58">
        <v>0</v>
      </c>
      <c r="AD99" s="2" t="s">
        <v>1304</v>
      </c>
      <c r="AE99" t="s">
        <v>1304</v>
      </c>
      <c r="AF99">
        <v>0</v>
      </c>
      <c r="AG99">
        <v>0</v>
      </c>
      <c r="AH99">
        <v>1</v>
      </c>
      <c r="AI99" s="66" t="str">
        <f t="shared" si="5"/>
        <v>0</v>
      </c>
      <c r="AJ99" s="66" t="str">
        <f t="shared" si="6"/>
        <v>1</v>
      </c>
      <c r="AK99" s="11" t="str">
        <f t="shared" si="7"/>
        <v>1</v>
      </c>
      <c r="AL99" s="11">
        <v>0</v>
      </c>
      <c r="AM99" s="11">
        <v>1</v>
      </c>
      <c r="AN99" s="11">
        <v>1</v>
      </c>
    </row>
    <row r="100" spans="1:42" x14ac:dyDescent="0.25">
      <c r="A100" t="s">
        <v>262</v>
      </c>
      <c r="B100" t="s">
        <v>137</v>
      </c>
      <c r="C100">
        <v>2019</v>
      </c>
      <c r="D100" t="s">
        <v>1281</v>
      </c>
      <c r="E100">
        <v>1</v>
      </c>
      <c r="G100" t="s">
        <v>266</v>
      </c>
      <c r="H100">
        <v>1</v>
      </c>
      <c r="I100" s="11" t="s">
        <v>268</v>
      </c>
      <c r="J100" s="11">
        <v>0.1</v>
      </c>
      <c r="K100" t="s">
        <v>1461</v>
      </c>
      <c r="M100" s="11">
        <v>-2</v>
      </c>
      <c r="N100" s="11" t="s">
        <v>277</v>
      </c>
      <c r="O100" s="11" t="s">
        <v>1378</v>
      </c>
      <c r="P100" s="73">
        <v>5</v>
      </c>
      <c r="Q100" s="11" t="s">
        <v>1497</v>
      </c>
      <c r="R100" s="4" t="s">
        <v>1620</v>
      </c>
      <c r="S100" s="11">
        <v>4</v>
      </c>
      <c r="T100" s="11">
        <v>4</v>
      </c>
      <c r="U100" s="11" t="s">
        <v>1330</v>
      </c>
      <c r="V100" s="11" t="s">
        <v>1622</v>
      </c>
      <c r="X100">
        <v>59</v>
      </c>
      <c r="Y100" s="11">
        <v>11</v>
      </c>
      <c r="Z100" s="22">
        <f t="shared" si="4"/>
        <v>0.15714285714285714</v>
      </c>
      <c r="AA100" s="58">
        <v>0</v>
      </c>
      <c r="AB100" s="58">
        <v>8</v>
      </c>
      <c r="AC100" s="58">
        <v>3</v>
      </c>
      <c r="AD100" s="2" t="s">
        <v>1407</v>
      </c>
      <c r="AE100" t="s">
        <v>1621</v>
      </c>
      <c r="AF100">
        <v>0</v>
      </c>
      <c r="AG100">
        <v>1</v>
      </c>
      <c r="AH100">
        <v>1</v>
      </c>
      <c r="AI100" s="66" t="str">
        <f t="shared" si="5"/>
        <v>1</v>
      </c>
      <c r="AJ100" s="66" t="str">
        <f t="shared" si="6"/>
        <v>1</v>
      </c>
      <c r="AK100" s="11" t="str">
        <f t="shared" si="7"/>
        <v>1</v>
      </c>
      <c r="AL100" s="11">
        <v>1</v>
      </c>
      <c r="AM100" s="11">
        <v>1</v>
      </c>
      <c r="AN100" s="11">
        <v>1</v>
      </c>
    </row>
    <row r="101" spans="1:42" x14ac:dyDescent="0.25">
      <c r="A101" t="s">
        <v>263</v>
      </c>
      <c r="B101" t="s">
        <v>138</v>
      </c>
      <c r="C101">
        <v>2020</v>
      </c>
      <c r="D101" t="s">
        <v>1281</v>
      </c>
      <c r="E101">
        <v>0</v>
      </c>
      <c r="G101" t="s">
        <v>1271</v>
      </c>
      <c r="H101">
        <v>1</v>
      </c>
      <c r="I101" s="11">
        <v>1.5900000000000001E-2</v>
      </c>
      <c r="J101" s="11">
        <v>5</v>
      </c>
      <c r="L101" t="s">
        <v>1618</v>
      </c>
      <c r="M101" s="11" t="s">
        <v>1308</v>
      </c>
      <c r="N101" s="11" t="s">
        <v>1308</v>
      </c>
      <c r="O101" s="11" t="s">
        <v>1308</v>
      </c>
      <c r="Q101" s="11" t="s">
        <v>268</v>
      </c>
      <c r="R101" s="4" t="s">
        <v>1483</v>
      </c>
      <c r="S101" s="11">
        <v>4</v>
      </c>
      <c r="T101" s="11">
        <v>3.5</v>
      </c>
      <c r="U101" s="11" t="s">
        <v>1330</v>
      </c>
      <c r="V101" s="11" t="s">
        <v>1571</v>
      </c>
      <c r="X101">
        <v>71</v>
      </c>
      <c r="Y101" s="11">
        <v>10</v>
      </c>
      <c r="Z101" s="22">
        <f t="shared" si="4"/>
        <v>0.12345679012345678</v>
      </c>
      <c r="AA101" s="58">
        <v>0</v>
      </c>
      <c r="AB101" s="58">
        <v>0</v>
      </c>
      <c r="AC101" s="58">
        <v>10</v>
      </c>
      <c r="AD101" s="2" t="s">
        <v>1304</v>
      </c>
      <c r="AE101" t="s">
        <v>1624</v>
      </c>
      <c r="AF101">
        <v>0</v>
      </c>
      <c r="AG101">
        <v>0</v>
      </c>
      <c r="AH101">
        <v>1</v>
      </c>
      <c r="AI101" s="73" t="str">
        <f t="shared" si="5"/>
        <v>0</v>
      </c>
      <c r="AJ101" s="66" t="str">
        <f t="shared" si="6"/>
        <v>1</v>
      </c>
      <c r="AK101" s="11" t="str">
        <f t="shared" si="7"/>
        <v>1</v>
      </c>
      <c r="AL101" s="11">
        <v>0</v>
      </c>
      <c r="AM101" s="11">
        <v>1</v>
      </c>
      <c r="AN101" s="11">
        <v>1</v>
      </c>
    </row>
    <row r="102" spans="1:42" x14ac:dyDescent="0.25">
      <c r="G102" s="52" t="s">
        <v>1796</v>
      </c>
      <c r="H102" s="52">
        <f>SUM(H2:H101)</f>
        <v>56</v>
      </c>
      <c r="I102" s="53">
        <v>25</v>
      </c>
      <c r="P102" s="73">
        <f>AVERAGE(P2:P100)</f>
        <v>5.8108695652173914</v>
      </c>
      <c r="AE102" s="56" t="s">
        <v>1806</v>
      </c>
      <c r="AF102" s="52">
        <f>SUM(AF2:AF101)</f>
        <v>18</v>
      </c>
      <c r="AG102" s="52">
        <f>SUM(AG2:AG101)</f>
        <v>58</v>
      </c>
      <c r="AH102" s="52">
        <f>SUM(AH2:AH101)</f>
        <v>27</v>
      </c>
      <c r="AI102" s="53"/>
      <c r="AJ102" s="53"/>
      <c r="AK102" s="53"/>
      <c r="AL102" s="53">
        <f>SUM(AL2:AL101)</f>
        <v>61</v>
      </c>
      <c r="AM102" s="53">
        <f>SUM(AM2:AM101)</f>
        <v>38</v>
      </c>
      <c r="AN102" s="53">
        <f>SUM(AN2:AN101)</f>
        <v>73</v>
      </c>
      <c r="AO102" s="52"/>
    </row>
    <row r="103" spans="1:42" x14ac:dyDescent="0.25">
      <c r="G103" s="52" t="s">
        <v>1774</v>
      </c>
      <c r="H103" s="54">
        <f>H102/100</f>
        <v>0.56000000000000005</v>
      </c>
      <c r="I103" s="74">
        <f>I102/100</f>
        <v>0.25</v>
      </c>
      <c r="O103" s="11">
        <v>3</v>
      </c>
      <c r="P103" s="73">
        <v>2</v>
      </c>
      <c r="AE103" s="56" t="s">
        <v>1774</v>
      </c>
      <c r="AF103" s="54">
        <f>AF102/100</f>
        <v>0.18</v>
      </c>
      <c r="AG103" s="54">
        <f>AG102/100</f>
        <v>0.57999999999999996</v>
      </c>
      <c r="AH103" s="54">
        <f>AH102/100</f>
        <v>0.27</v>
      </c>
      <c r="AI103" s="74"/>
      <c r="AJ103" s="74"/>
      <c r="AK103" s="74"/>
      <c r="AL103" s="74">
        <f>AL102/100</f>
        <v>0.61</v>
      </c>
      <c r="AM103" s="74">
        <f>AM102/100</f>
        <v>0.38</v>
      </c>
      <c r="AN103" s="74">
        <f>AN102/100</f>
        <v>0.73</v>
      </c>
      <c r="AO103" s="52"/>
    </row>
    <row r="104" spans="1:42" x14ac:dyDescent="0.25">
      <c r="G104" s="52" t="s">
        <v>1802</v>
      </c>
      <c r="H104" s="52">
        <f>H102-4</f>
        <v>52</v>
      </c>
      <c r="I104" s="53">
        <f>I102</f>
        <v>25</v>
      </c>
      <c r="O104" s="11">
        <v>3.5</v>
      </c>
      <c r="P104" s="73">
        <v>6</v>
      </c>
      <c r="AE104" s="56" t="s">
        <v>1803</v>
      </c>
      <c r="AF104" s="52">
        <f>SUM(AF2:AF101)</f>
        <v>18</v>
      </c>
      <c r="AG104" s="52">
        <v>54</v>
      </c>
      <c r="AH104" s="52">
        <v>27</v>
      </c>
      <c r="AI104" s="53"/>
      <c r="AJ104" s="53"/>
      <c r="AK104" s="53"/>
      <c r="AL104" s="53">
        <f>AL102-4</f>
        <v>57</v>
      </c>
      <c r="AM104" s="53">
        <f>38-0</f>
        <v>38</v>
      </c>
      <c r="AN104" s="53">
        <f>AN102-5</f>
        <v>68</v>
      </c>
      <c r="AO104" s="52"/>
    </row>
    <row r="105" spans="1:42" x14ac:dyDescent="0.25">
      <c r="G105" s="52" t="s">
        <v>1774</v>
      </c>
      <c r="H105" s="54">
        <f>H104/95</f>
        <v>0.54736842105263162</v>
      </c>
      <c r="I105" s="74">
        <f>I104/95</f>
        <v>0.26315789473684209</v>
      </c>
      <c r="O105" s="11">
        <v>4</v>
      </c>
      <c r="P105" s="73">
        <v>21</v>
      </c>
      <c r="AE105" s="56" t="s">
        <v>1774</v>
      </c>
      <c r="AF105" s="54">
        <f>AF104/95</f>
        <v>0.18947368421052632</v>
      </c>
      <c r="AG105" s="54">
        <f>AG104/95</f>
        <v>0.56842105263157894</v>
      </c>
      <c r="AH105" s="54">
        <f>AH104/95</f>
        <v>0.28421052631578947</v>
      </c>
      <c r="AI105" s="74"/>
      <c r="AJ105" s="74"/>
      <c r="AK105" s="74"/>
      <c r="AL105" s="74">
        <f>AL104/95</f>
        <v>0.6</v>
      </c>
      <c r="AM105" s="74">
        <f>AM104/95</f>
        <v>0.4</v>
      </c>
      <c r="AN105" s="74">
        <f>AN104/95</f>
        <v>0.71578947368421053</v>
      </c>
      <c r="AO105" s="52"/>
    </row>
    <row r="106" spans="1:42" x14ac:dyDescent="0.25">
      <c r="G106" s="52"/>
      <c r="H106" s="52"/>
      <c r="I106" s="53"/>
      <c r="O106" s="11">
        <v>4.5</v>
      </c>
      <c r="P106" s="73">
        <v>7</v>
      </c>
    </row>
    <row r="107" spans="1:42" x14ac:dyDescent="0.25">
      <c r="O107" s="11">
        <v>5</v>
      </c>
      <c r="P107" s="73">
        <v>11</v>
      </c>
    </row>
    <row r="108" spans="1:42" x14ac:dyDescent="0.25">
      <c r="O108" s="11">
        <v>5.5</v>
      </c>
      <c r="P108" s="73">
        <v>0</v>
      </c>
    </row>
    <row r="109" spans="1:42" x14ac:dyDescent="0.25">
      <c r="O109" s="11">
        <v>6</v>
      </c>
      <c r="P109" s="73">
        <v>10</v>
      </c>
      <c r="U109" s="21"/>
      <c r="V109" s="4"/>
      <c r="W109" s="4"/>
      <c r="X109" s="4"/>
      <c r="Y109" s="4"/>
      <c r="AE109" t="s">
        <v>1795</v>
      </c>
    </row>
    <row r="110" spans="1:42" x14ac:dyDescent="0.25">
      <c r="N110"/>
      <c r="O110" s="11">
        <v>6.5</v>
      </c>
      <c r="P110" s="73">
        <v>3</v>
      </c>
      <c r="U110" s="4"/>
      <c r="V110" s="4"/>
      <c r="W110" s="4"/>
      <c r="X110" s="4"/>
      <c r="Y110" s="4"/>
      <c r="AE110" t="s">
        <v>1793</v>
      </c>
    </row>
    <row r="111" spans="1:42" ht="17.25" customHeight="1" x14ac:dyDescent="0.25">
      <c r="B111" s="26"/>
      <c r="C111" s="26"/>
      <c r="D111" s="30"/>
      <c r="E111" s="28"/>
      <c r="F111" s="28"/>
      <c r="G111" s="26"/>
      <c r="H111" s="26"/>
      <c r="K111" s="28"/>
      <c r="L111" s="26"/>
      <c r="M111" s="30"/>
      <c r="N111"/>
      <c r="O111" s="14">
        <v>7</v>
      </c>
      <c r="P111" s="85">
        <v>8</v>
      </c>
      <c r="Q111" s="14"/>
      <c r="R111" s="29"/>
      <c r="S111" s="14"/>
      <c r="T111" s="30"/>
      <c r="U111" s="28"/>
      <c r="V111" s="28"/>
      <c r="W111" s="28"/>
      <c r="X111" s="4"/>
      <c r="Y111" s="4"/>
      <c r="Z111" s="25"/>
      <c r="AA111" s="65"/>
      <c r="AB111" s="65"/>
      <c r="AC111" s="65"/>
      <c r="AD111" s="16"/>
      <c r="AE111" s="29" t="s">
        <v>1794</v>
      </c>
      <c r="AF111" s="29"/>
      <c r="AG111" s="29"/>
      <c r="AH111" s="29"/>
      <c r="AI111" s="14"/>
      <c r="AJ111" s="14"/>
      <c r="AK111" s="14"/>
      <c r="AL111" s="14"/>
      <c r="AM111" s="14"/>
      <c r="AN111" s="14"/>
    </row>
    <row r="112" spans="1:42" x14ac:dyDescent="0.25">
      <c r="N112"/>
      <c r="O112" s="11">
        <v>7.5</v>
      </c>
      <c r="P112" s="73">
        <v>1</v>
      </c>
      <c r="T112" s="28"/>
      <c r="U112" s="28"/>
      <c r="V112" s="28"/>
      <c r="W112" s="28"/>
    </row>
    <row r="113" spans="13:23" x14ac:dyDescent="0.25">
      <c r="M113" s="14"/>
      <c r="N113"/>
      <c r="O113" s="11">
        <v>8</v>
      </c>
      <c r="P113" s="73">
        <v>13</v>
      </c>
      <c r="T113" s="28"/>
      <c r="U113" s="28"/>
      <c r="V113" s="28"/>
      <c r="W113" s="28"/>
    </row>
    <row r="114" spans="13:23" x14ac:dyDescent="0.25">
      <c r="N114"/>
    </row>
    <row r="115" spans="13:23" x14ac:dyDescent="0.25">
      <c r="N115"/>
    </row>
    <row r="116" spans="13:23" x14ac:dyDescent="0.25">
      <c r="N116"/>
    </row>
    <row r="117" spans="13:23" x14ac:dyDescent="0.25">
      <c r="N117"/>
    </row>
    <row r="118" spans="13:23" x14ac:dyDescent="0.25">
      <c r="N118"/>
    </row>
    <row r="119" spans="13:23" x14ac:dyDescent="0.25">
      <c r="N119"/>
    </row>
    <row r="120" spans="13:23" x14ac:dyDescent="0.25">
      <c r="N120"/>
    </row>
    <row r="121" spans="13:23" x14ac:dyDescent="0.25">
      <c r="N121"/>
    </row>
    <row r="122" spans="13:23" x14ac:dyDescent="0.25">
      <c r="N122"/>
    </row>
    <row r="123" spans="13:23" x14ac:dyDescent="0.25">
      <c r="N123"/>
    </row>
    <row r="124" spans="13:23" x14ac:dyDescent="0.25">
      <c r="N124"/>
    </row>
    <row r="125" spans="13:23" x14ac:dyDescent="0.25">
      <c r="N125"/>
    </row>
    <row r="126" spans="13:23" x14ac:dyDescent="0.25">
      <c r="N126"/>
    </row>
    <row r="127" spans="13:23" x14ac:dyDescent="0.25">
      <c r="N127"/>
    </row>
    <row r="128" spans="13:23" x14ac:dyDescent="0.25">
      <c r="N128"/>
    </row>
    <row r="129" spans="14:14" x14ac:dyDescent="0.25">
      <c r="N129"/>
    </row>
    <row r="130" spans="14:14" x14ac:dyDescent="0.25">
      <c r="N130"/>
    </row>
    <row r="131" spans="14:14" x14ac:dyDescent="0.25">
      <c r="N131"/>
    </row>
    <row r="132" spans="14:14" x14ac:dyDescent="0.25">
      <c r="N132"/>
    </row>
    <row r="133" spans="14:14" x14ac:dyDescent="0.25">
      <c r="N133"/>
    </row>
    <row r="134" spans="14:14" x14ac:dyDescent="0.25">
      <c r="N134"/>
    </row>
    <row r="135" spans="14:14" x14ac:dyDescent="0.25">
      <c r="N135"/>
    </row>
    <row r="136" spans="14:14" x14ac:dyDescent="0.25">
      <c r="N136"/>
    </row>
    <row r="137" spans="14:14" x14ac:dyDescent="0.25">
      <c r="N137"/>
    </row>
    <row r="138" spans="14:14" x14ac:dyDescent="0.25">
      <c r="N138"/>
    </row>
    <row r="139" spans="14:14" x14ac:dyDescent="0.25">
      <c r="N139"/>
    </row>
    <row r="140" spans="14:14" x14ac:dyDescent="0.25">
      <c r="N140"/>
    </row>
    <row r="141" spans="14:14" x14ac:dyDescent="0.25">
      <c r="N141"/>
    </row>
    <row r="142" spans="14:14" x14ac:dyDescent="0.25">
      <c r="N142"/>
    </row>
    <row r="143" spans="14:14" x14ac:dyDescent="0.25">
      <c r="N143"/>
    </row>
    <row r="144" spans="14:14" x14ac:dyDescent="0.25">
      <c r="N144"/>
    </row>
    <row r="145" spans="14:14" x14ac:dyDescent="0.25">
      <c r="N145"/>
    </row>
    <row r="146" spans="14:14" x14ac:dyDescent="0.25">
      <c r="N146"/>
    </row>
    <row r="147" spans="14:14" x14ac:dyDescent="0.25">
      <c r="N147"/>
    </row>
    <row r="148" spans="14:14" x14ac:dyDescent="0.25">
      <c r="N148"/>
    </row>
    <row r="149" spans="14:14" x14ac:dyDescent="0.25">
      <c r="N149"/>
    </row>
    <row r="150" spans="14:14" x14ac:dyDescent="0.25">
      <c r="N150"/>
    </row>
    <row r="151" spans="14:14" x14ac:dyDescent="0.25">
      <c r="N151"/>
    </row>
    <row r="152" spans="14:14" x14ac:dyDescent="0.25">
      <c r="N152"/>
    </row>
    <row r="153" spans="14:14" x14ac:dyDescent="0.25">
      <c r="N153"/>
    </row>
    <row r="154" spans="14:14" x14ac:dyDescent="0.25">
      <c r="N154"/>
    </row>
    <row r="155" spans="14:14" x14ac:dyDescent="0.25">
      <c r="N155"/>
    </row>
    <row r="156" spans="14:14" x14ac:dyDescent="0.25">
      <c r="N156"/>
    </row>
    <row r="157" spans="14:14" x14ac:dyDescent="0.25">
      <c r="N157"/>
    </row>
    <row r="158" spans="14:14" x14ac:dyDescent="0.25">
      <c r="N158"/>
    </row>
    <row r="159" spans="14:14" x14ac:dyDescent="0.25">
      <c r="N159"/>
    </row>
    <row r="160" spans="14:14" x14ac:dyDescent="0.25">
      <c r="N160"/>
    </row>
    <row r="161" spans="14:14" x14ac:dyDescent="0.25">
      <c r="N161"/>
    </row>
    <row r="162" spans="14:14" x14ac:dyDescent="0.25">
      <c r="N162"/>
    </row>
    <row r="163" spans="14:14" x14ac:dyDescent="0.25">
      <c r="N163"/>
    </row>
    <row r="164" spans="14:14" x14ac:dyDescent="0.25">
      <c r="N164"/>
    </row>
    <row r="165" spans="14:14" x14ac:dyDescent="0.25">
      <c r="N165"/>
    </row>
    <row r="166" spans="14:14" x14ac:dyDescent="0.25">
      <c r="N166"/>
    </row>
    <row r="167" spans="14:14" x14ac:dyDescent="0.25">
      <c r="N167"/>
    </row>
    <row r="168" spans="14:14" x14ac:dyDescent="0.25">
      <c r="N168"/>
    </row>
    <row r="169" spans="14:14" x14ac:dyDescent="0.25">
      <c r="N169"/>
    </row>
    <row r="170" spans="14:14" x14ac:dyDescent="0.25">
      <c r="N170"/>
    </row>
    <row r="171" spans="14:14" x14ac:dyDescent="0.25">
      <c r="N171"/>
    </row>
    <row r="172" spans="14:14" x14ac:dyDescent="0.25">
      <c r="N172"/>
    </row>
    <row r="173" spans="14:14" x14ac:dyDescent="0.25">
      <c r="N173"/>
    </row>
    <row r="174" spans="14:14" x14ac:dyDescent="0.25">
      <c r="N174"/>
    </row>
    <row r="175" spans="14:14" x14ac:dyDescent="0.25">
      <c r="N175"/>
    </row>
    <row r="176" spans="14:14" x14ac:dyDescent="0.25">
      <c r="N176"/>
    </row>
    <row r="177" spans="14:14" x14ac:dyDescent="0.25">
      <c r="N177"/>
    </row>
    <row r="178" spans="14:14" x14ac:dyDescent="0.25">
      <c r="N178"/>
    </row>
    <row r="179" spans="14:14" x14ac:dyDescent="0.25">
      <c r="N179"/>
    </row>
    <row r="180" spans="14:14" x14ac:dyDescent="0.25">
      <c r="N180"/>
    </row>
    <row r="181" spans="14:14" x14ac:dyDescent="0.25">
      <c r="N181"/>
    </row>
    <row r="182" spans="14:14" x14ac:dyDescent="0.25">
      <c r="N182"/>
    </row>
    <row r="183" spans="14:14" x14ac:dyDescent="0.25">
      <c r="N183"/>
    </row>
    <row r="184" spans="14:14" x14ac:dyDescent="0.25">
      <c r="N184"/>
    </row>
    <row r="185" spans="14:14" x14ac:dyDescent="0.25">
      <c r="N185"/>
    </row>
    <row r="186" spans="14:14" x14ac:dyDescent="0.25">
      <c r="N186"/>
    </row>
    <row r="187" spans="14:14" x14ac:dyDescent="0.25">
      <c r="N187"/>
    </row>
    <row r="188" spans="14:14" x14ac:dyDescent="0.25">
      <c r="N188"/>
    </row>
    <row r="189" spans="14:14" x14ac:dyDescent="0.25">
      <c r="N189"/>
    </row>
    <row r="190" spans="14:14" x14ac:dyDescent="0.25">
      <c r="N190"/>
    </row>
    <row r="191" spans="14:14" x14ac:dyDescent="0.25">
      <c r="N191"/>
    </row>
    <row r="192" spans="14:14" x14ac:dyDescent="0.25">
      <c r="N192"/>
    </row>
    <row r="193" spans="14:14" x14ac:dyDescent="0.25">
      <c r="N193"/>
    </row>
    <row r="194" spans="14:14" x14ac:dyDescent="0.25">
      <c r="N194"/>
    </row>
    <row r="195" spans="14:14" x14ac:dyDescent="0.25">
      <c r="N195"/>
    </row>
    <row r="196" spans="14:14" x14ac:dyDescent="0.25">
      <c r="N196"/>
    </row>
    <row r="197" spans="14:14" x14ac:dyDescent="0.25">
      <c r="N197"/>
    </row>
    <row r="198" spans="14:14" x14ac:dyDescent="0.25">
      <c r="N198"/>
    </row>
    <row r="199" spans="14:14" x14ac:dyDescent="0.25">
      <c r="N199"/>
    </row>
    <row r="200" spans="14:14" x14ac:dyDescent="0.25">
      <c r="N200"/>
    </row>
    <row r="201" spans="14:14" x14ac:dyDescent="0.25">
      <c r="N201"/>
    </row>
    <row r="202" spans="14:14" x14ac:dyDescent="0.25">
      <c r="N202"/>
    </row>
    <row r="203" spans="14:14" x14ac:dyDescent="0.25">
      <c r="N203"/>
    </row>
    <row r="204" spans="14:14" x14ac:dyDescent="0.25">
      <c r="N204"/>
    </row>
    <row r="205" spans="14:14" x14ac:dyDescent="0.25">
      <c r="N205"/>
    </row>
    <row r="206" spans="14:14" x14ac:dyDescent="0.25">
      <c r="N206"/>
    </row>
    <row r="207" spans="14:14" x14ac:dyDescent="0.25">
      <c r="N207"/>
    </row>
    <row r="208" spans="14:14" x14ac:dyDescent="0.25">
      <c r="N208"/>
    </row>
    <row r="209" spans="14:14" x14ac:dyDescent="0.25">
      <c r="N209"/>
    </row>
  </sheetData>
  <pageMargins left="0.7" right="0.7" top="0.75" bottom="0.75" header="0.3" footer="0.3"/>
  <pageSetup orientation="portrait" horizontalDpi="4294967293" verticalDpi="4294967293"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111"/>
  <sheetViews>
    <sheetView zoomScale="70" zoomScaleNormal="70" workbookViewId="0">
      <pane ySplit="1" topLeftCell="A2" activePane="bottomLeft" state="frozen"/>
      <selection pane="bottomLeft" activeCell="J65" sqref="J65"/>
    </sheetView>
  </sheetViews>
  <sheetFormatPr defaultRowHeight="15" x14ac:dyDescent="0.25"/>
  <cols>
    <col min="1" max="1" width="31.5703125" customWidth="1"/>
    <col min="2" max="2" width="14" customWidth="1"/>
    <col min="3" max="3" width="6.42578125" customWidth="1"/>
    <col min="4" max="4" width="11.140625" customWidth="1"/>
    <col min="5" max="5" width="5" customWidth="1"/>
    <col min="6" max="6" width="6.28515625" customWidth="1"/>
    <col min="7" max="7" width="9.140625" customWidth="1"/>
    <col min="8" max="8" width="6.42578125" customWidth="1"/>
    <col min="9" max="9" width="13.5703125" style="11" customWidth="1"/>
    <col min="10" max="10" width="13.28515625" style="11" customWidth="1"/>
    <col min="11" max="11" width="21.140625" customWidth="1"/>
    <col min="12" max="12" width="31.140625" customWidth="1"/>
    <col min="13" max="13" width="14.5703125" style="11" customWidth="1"/>
    <col min="14" max="14" width="10" style="11" customWidth="1"/>
    <col min="15" max="15" width="18" style="11" customWidth="1"/>
    <col min="16" max="16" width="14.140625" style="11" customWidth="1"/>
    <col min="17" max="17" width="14.42578125" customWidth="1"/>
    <col min="18" max="18" width="9.28515625" style="11" customWidth="1"/>
    <col min="19" max="19" width="21" style="11" customWidth="1"/>
    <col min="20" max="20" width="14" style="11" customWidth="1"/>
    <col min="21" max="21" width="10.140625" style="11" customWidth="1"/>
    <col min="22" max="22" width="19" style="11" customWidth="1"/>
    <col min="23" max="23" width="6" customWidth="1"/>
    <col min="24" max="24" width="6" style="11" customWidth="1"/>
    <col min="25" max="25" width="9.7109375" style="22" customWidth="1"/>
    <col min="26" max="26" width="8.140625" style="58" customWidth="1"/>
    <col min="27" max="27" width="8.7109375" style="58" customWidth="1"/>
    <col min="28" max="28" width="7.85546875" style="58" customWidth="1"/>
    <col min="29" max="29" width="19.85546875" style="2" customWidth="1"/>
    <col min="30" max="30" width="46.42578125" customWidth="1"/>
    <col min="31" max="31" width="7.140625" customWidth="1"/>
    <col min="32" max="32" width="9.140625" customWidth="1"/>
    <col min="33" max="33" width="9" customWidth="1"/>
    <col min="34" max="35" width="7.5703125" style="11" customWidth="1"/>
    <col min="36" max="36" width="6.5703125" style="11" customWidth="1"/>
    <col min="37" max="37" width="8" style="11" customWidth="1"/>
    <col min="38" max="38" width="5.85546875" style="11" customWidth="1"/>
    <col min="39" max="39" width="7.140625" style="11" customWidth="1"/>
    <col min="40" max="40" width="9.28515625" customWidth="1"/>
  </cols>
  <sheetData>
    <row r="1" spans="1:41" x14ac:dyDescent="0.25">
      <c r="A1" t="s">
        <v>264</v>
      </c>
      <c r="B1" t="s">
        <v>9</v>
      </c>
      <c r="C1" t="s">
        <v>8</v>
      </c>
      <c r="D1" t="s">
        <v>1279</v>
      </c>
      <c r="E1" t="s">
        <v>265</v>
      </c>
      <c r="F1" t="s">
        <v>1320</v>
      </c>
      <c r="G1" t="s">
        <v>13</v>
      </c>
      <c r="H1" t="s">
        <v>0</v>
      </c>
      <c r="I1" s="11" t="s">
        <v>1</v>
      </c>
      <c r="J1" s="11" t="s">
        <v>2</v>
      </c>
      <c r="K1" t="s">
        <v>3</v>
      </c>
      <c r="L1" t="s">
        <v>1651</v>
      </c>
      <c r="M1" s="11" t="s">
        <v>10</v>
      </c>
      <c r="N1" s="11" t="s">
        <v>1632</v>
      </c>
      <c r="O1" s="11" t="s">
        <v>1706</v>
      </c>
      <c r="P1" s="11" t="s">
        <v>1424</v>
      </c>
      <c r="Q1" t="s">
        <v>1470</v>
      </c>
      <c r="R1" s="11" t="s">
        <v>289</v>
      </c>
      <c r="S1" s="11" t="s">
        <v>1288</v>
      </c>
      <c r="T1" s="11" t="s">
        <v>1326</v>
      </c>
      <c r="U1" s="11" t="s">
        <v>285</v>
      </c>
      <c r="V1" s="11" t="s">
        <v>1313</v>
      </c>
      <c r="W1" t="s">
        <v>6</v>
      </c>
      <c r="X1" s="11" t="s">
        <v>7</v>
      </c>
      <c r="Y1" s="22" t="s">
        <v>1778</v>
      </c>
      <c r="Z1" s="58" t="s">
        <v>1775</v>
      </c>
      <c r="AA1" s="58" t="s">
        <v>1777</v>
      </c>
      <c r="AB1" s="58" t="s">
        <v>1776</v>
      </c>
      <c r="AC1" s="2" t="s">
        <v>275</v>
      </c>
      <c r="AD1" t="s">
        <v>11</v>
      </c>
      <c r="AE1" s="4" t="s">
        <v>1788</v>
      </c>
      <c r="AF1" s="4" t="s">
        <v>1787</v>
      </c>
      <c r="AG1" s="4" t="s">
        <v>1779</v>
      </c>
      <c r="AH1" s="11" t="s">
        <v>1789</v>
      </c>
      <c r="AI1" s="11" t="s">
        <v>1798</v>
      </c>
      <c r="AJ1" s="11" t="s">
        <v>1790</v>
      </c>
      <c r="AK1" s="11" t="s">
        <v>1791</v>
      </c>
      <c r="AL1" s="11" t="s">
        <v>1798</v>
      </c>
      <c r="AM1" s="11" t="s">
        <v>1792</v>
      </c>
      <c r="AN1" t="s">
        <v>1290</v>
      </c>
      <c r="AO1" t="s">
        <v>1630</v>
      </c>
    </row>
    <row r="2" spans="1:41" x14ac:dyDescent="0.25">
      <c r="A2" t="s">
        <v>139</v>
      </c>
      <c r="B2" t="s">
        <v>14</v>
      </c>
      <c r="C2">
        <v>2019</v>
      </c>
      <c r="D2" t="s">
        <v>1281</v>
      </c>
      <c r="E2">
        <v>0</v>
      </c>
      <c r="F2" t="s">
        <v>1365</v>
      </c>
      <c r="G2" t="s">
        <v>266</v>
      </c>
      <c r="H2">
        <v>1</v>
      </c>
      <c r="I2" s="11" t="s">
        <v>268</v>
      </c>
      <c r="J2" s="11" t="s">
        <v>1333</v>
      </c>
      <c r="K2" t="s">
        <v>1461</v>
      </c>
      <c r="L2" t="s">
        <v>1608</v>
      </c>
      <c r="M2" s="11" t="s">
        <v>1308</v>
      </c>
      <c r="N2" s="11" t="s">
        <v>1308</v>
      </c>
      <c r="O2" s="11" t="s">
        <v>279</v>
      </c>
      <c r="P2" s="11" t="s">
        <v>1497</v>
      </c>
      <c r="Q2" t="s">
        <v>271</v>
      </c>
      <c r="R2" s="11">
        <v>125</v>
      </c>
      <c r="S2" s="11">
        <v>7</v>
      </c>
      <c r="T2" s="11" t="s">
        <v>1330</v>
      </c>
      <c r="U2" s="11">
        <v>10</v>
      </c>
      <c r="W2">
        <v>65</v>
      </c>
      <c r="X2" s="11">
        <v>14</v>
      </c>
      <c r="Y2" s="22">
        <f t="shared" ref="Y2:Y7" si="0">X2/(W2+X2)</f>
        <v>0.17721518987341772</v>
      </c>
      <c r="Z2" s="58">
        <v>14</v>
      </c>
      <c r="AA2" s="58">
        <v>0</v>
      </c>
      <c r="AB2" s="58">
        <v>0</v>
      </c>
      <c r="AC2" t="s">
        <v>1304</v>
      </c>
      <c r="AD2" t="s">
        <v>1625</v>
      </c>
      <c r="AE2">
        <v>1</v>
      </c>
      <c r="AF2">
        <v>1</v>
      </c>
      <c r="AG2">
        <v>0</v>
      </c>
      <c r="AH2" s="66" t="str">
        <f t="shared" ref="AH2:AH33" si="1">IF(SUM(AE2:AF2)&gt;0,"1","0")</f>
        <v>1</v>
      </c>
      <c r="AI2" s="66" t="str">
        <f t="shared" ref="AI2:AI33" si="2">IF(SUM(AG2,AE2)&gt;0,"1","0")</f>
        <v>1</v>
      </c>
      <c r="AJ2" s="11" t="str">
        <f t="shared" ref="AJ2:AJ33" si="3">IF(SUM(AE2:AG2)&gt;0,"1","0")</f>
        <v>1</v>
      </c>
      <c r="AK2" s="11">
        <v>1</v>
      </c>
      <c r="AL2" s="11">
        <v>1</v>
      </c>
      <c r="AM2" s="11">
        <v>1</v>
      </c>
    </row>
    <row r="3" spans="1:41" x14ac:dyDescent="0.25">
      <c r="A3" t="s">
        <v>143</v>
      </c>
      <c r="B3" t="s">
        <v>18</v>
      </c>
      <c r="C3">
        <v>2019</v>
      </c>
      <c r="D3" t="s">
        <v>1281</v>
      </c>
      <c r="E3">
        <v>1</v>
      </c>
      <c r="G3" t="s">
        <v>266</v>
      </c>
      <c r="H3">
        <v>1</v>
      </c>
      <c r="I3" s="11" t="s">
        <v>268</v>
      </c>
      <c r="J3" s="11">
        <v>50</v>
      </c>
      <c r="K3" t="s">
        <v>1489</v>
      </c>
      <c r="M3" s="11">
        <v>-0.5</v>
      </c>
      <c r="N3" s="11" t="s">
        <v>1304</v>
      </c>
      <c r="O3" s="11" t="s">
        <v>284</v>
      </c>
      <c r="P3" s="11" t="s">
        <v>268</v>
      </c>
      <c r="Q3" t="s">
        <v>1316</v>
      </c>
      <c r="R3" s="11">
        <v>4</v>
      </c>
      <c r="S3" s="11">
        <v>2</v>
      </c>
      <c r="T3" s="11" t="s">
        <v>1327</v>
      </c>
      <c r="U3" s="11" t="s">
        <v>1293</v>
      </c>
      <c r="W3">
        <v>34</v>
      </c>
      <c r="X3" s="11">
        <v>11</v>
      </c>
      <c r="Y3" s="22">
        <f t="shared" si="0"/>
        <v>0.24444444444444444</v>
      </c>
      <c r="Z3" s="58">
        <v>0</v>
      </c>
      <c r="AA3" s="58">
        <v>8</v>
      </c>
      <c r="AB3" s="58">
        <v>3</v>
      </c>
      <c r="AC3" t="s">
        <v>1626</v>
      </c>
      <c r="AD3" t="s">
        <v>1662</v>
      </c>
      <c r="AE3">
        <v>1</v>
      </c>
      <c r="AF3">
        <v>1</v>
      </c>
      <c r="AG3">
        <v>1</v>
      </c>
      <c r="AH3" s="66" t="str">
        <f t="shared" si="1"/>
        <v>1</v>
      </c>
      <c r="AI3" s="66" t="str">
        <f t="shared" si="2"/>
        <v>1</v>
      </c>
      <c r="AJ3" s="11" t="str">
        <f t="shared" si="3"/>
        <v>1</v>
      </c>
      <c r="AK3" s="11">
        <v>1</v>
      </c>
      <c r="AL3" s="11">
        <v>1</v>
      </c>
      <c r="AM3" s="11">
        <v>1</v>
      </c>
    </row>
    <row r="4" spans="1:41" x14ac:dyDescent="0.25">
      <c r="A4" t="s">
        <v>144</v>
      </c>
      <c r="B4" t="s">
        <v>19</v>
      </c>
      <c r="C4">
        <v>2019</v>
      </c>
      <c r="D4" t="s">
        <v>1281</v>
      </c>
      <c r="E4">
        <v>1</v>
      </c>
      <c r="G4" t="s">
        <v>266</v>
      </c>
      <c r="H4">
        <v>1</v>
      </c>
      <c r="I4" s="11" t="s">
        <v>1304</v>
      </c>
      <c r="J4" s="11" t="s">
        <v>1304</v>
      </c>
      <c r="K4" t="s">
        <v>1351</v>
      </c>
      <c r="L4" t="s">
        <v>1355</v>
      </c>
      <c r="M4" s="11" t="s">
        <v>1308</v>
      </c>
      <c r="N4" s="11" t="s">
        <v>1308</v>
      </c>
      <c r="O4" s="11" t="s">
        <v>283</v>
      </c>
      <c r="P4" s="11" t="s">
        <v>268</v>
      </c>
      <c r="Q4" t="s">
        <v>271</v>
      </c>
      <c r="R4" s="11">
        <v>4</v>
      </c>
      <c r="S4" s="11" t="s">
        <v>1451</v>
      </c>
      <c r="T4" s="11" t="s">
        <v>1330</v>
      </c>
      <c r="U4" s="11" t="s">
        <v>1659</v>
      </c>
      <c r="W4">
        <v>86</v>
      </c>
      <c r="X4" s="11">
        <v>10</v>
      </c>
      <c r="Y4" s="22">
        <f t="shared" si="0"/>
        <v>0.10416666666666667</v>
      </c>
      <c r="Z4" s="58">
        <v>0</v>
      </c>
      <c r="AA4" s="58">
        <v>10</v>
      </c>
      <c r="AB4" s="58">
        <v>0</v>
      </c>
      <c r="AC4" s="2" t="s">
        <v>1664</v>
      </c>
      <c r="AD4" t="s">
        <v>1711</v>
      </c>
      <c r="AE4">
        <v>0</v>
      </c>
      <c r="AF4">
        <v>1</v>
      </c>
      <c r="AG4">
        <v>0</v>
      </c>
      <c r="AH4" s="66" t="str">
        <f t="shared" si="1"/>
        <v>1</v>
      </c>
      <c r="AI4" s="66" t="str">
        <f t="shared" si="2"/>
        <v>0</v>
      </c>
      <c r="AJ4" s="11" t="str">
        <f t="shared" si="3"/>
        <v>1</v>
      </c>
      <c r="AK4" s="11">
        <v>1</v>
      </c>
      <c r="AL4" s="11">
        <v>0</v>
      </c>
      <c r="AM4" s="11">
        <v>1</v>
      </c>
    </row>
    <row r="5" spans="1:41" x14ac:dyDescent="0.25">
      <c r="A5" t="s">
        <v>152</v>
      </c>
      <c r="B5" t="s">
        <v>27</v>
      </c>
      <c r="C5">
        <v>2020</v>
      </c>
      <c r="D5" t="s">
        <v>1281</v>
      </c>
      <c r="E5">
        <v>0</v>
      </c>
      <c r="G5" t="s">
        <v>266</v>
      </c>
      <c r="H5">
        <v>0</v>
      </c>
      <c r="I5" s="11" t="s">
        <v>268</v>
      </c>
      <c r="J5" s="11" t="s">
        <v>268</v>
      </c>
      <c r="K5" t="s">
        <v>1487</v>
      </c>
      <c r="L5" t="s">
        <v>1377</v>
      </c>
      <c r="M5" s="11" t="s">
        <v>1308</v>
      </c>
      <c r="N5" s="11" t="s">
        <v>1308</v>
      </c>
      <c r="O5" s="11" t="s">
        <v>1268</v>
      </c>
      <c r="P5" s="11" t="s">
        <v>268</v>
      </c>
      <c r="Q5" t="s">
        <v>1660</v>
      </c>
      <c r="R5" s="11">
        <v>6</v>
      </c>
      <c r="S5" s="11">
        <v>5.8</v>
      </c>
      <c r="T5" s="11" t="s">
        <v>1330</v>
      </c>
      <c r="U5" s="11" t="s">
        <v>1266</v>
      </c>
      <c r="W5">
        <v>75</v>
      </c>
      <c r="X5" s="11">
        <v>26</v>
      </c>
      <c r="Y5" s="22">
        <f t="shared" si="0"/>
        <v>0.25742574257425743</v>
      </c>
      <c r="Z5" s="58">
        <v>0</v>
      </c>
      <c r="AA5" s="58">
        <v>26</v>
      </c>
      <c r="AB5" s="58">
        <v>0</v>
      </c>
      <c r="AC5" s="2" t="s">
        <v>1740</v>
      </c>
      <c r="AD5" t="s">
        <v>1780</v>
      </c>
      <c r="AE5">
        <v>0</v>
      </c>
      <c r="AF5">
        <v>1</v>
      </c>
      <c r="AG5">
        <v>0</v>
      </c>
      <c r="AH5" s="66" t="str">
        <f t="shared" si="1"/>
        <v>1</v>
      </c>
      <c r="AI5" s="66" t="str">
        <f t="shared" si="2"/>
        <v>0</v>
      </c>
      <c r="AJ5" s="11" t="str">
        <f t="shared" si="3"/>
        <v>1</v>
      </c>
      <c r="AK5" s="11">
        <v>1</v>
      </c>
      <c r="AL5" s="11">
        <v>0</v>
      </c>
      <c r="AM5" s="11">
        <v>1</v>
      </c>
    </row>
    <row r="6" spans="1:41" x14ac:dyDescent="0.25">
      <c r="A6" t="s">
        <v>155</v>
      </c>
      <c r="B6" t="s">
        <v>30</v>
      </c>
      <c r="C6">
        <v>2020</v>
      </c>
      <c r="D6" t="s">
        <v>1281</v>
      </c>
      <c r="E6">
        <v>0</v>
      </c>
      <c r="G6" t="s">
        <v>266</v>
      </c>
      <c r="H6">
        <v>0</v>
      </c>
      <c r="I6" s="11" t="s">
        <v>268</v>
      </c>
      <c r="J6" s="11" t="s">
        <v>268</v>
      </c>
      <c r="K6" t="s">
        <v>1487</v>
      </c>
      <c r="M6" s="11" t="s">
        <v>1308</v>
      </c>
      <c r="N6" s="11" t="s">
        <v>1308</v>
      </c>
      <c r="O6" s="11" t="s">
        <v>1283</v>
      </c>
      <c r="P6" s="11" t="s">
        <v>268</v>
      </c>
      <c r="Q6" t="s">
        <v>1282</v>
      </c>
      <c r="R6" s="11">
        <v>8</v>
      </c>
      <c r="S6" s="11">
        <v>6.5</v>
      </c>
      <c r="T6" s="11" t="s">
        <v>1330</v>
      </c>
      <c r="U6" s="11" t="s">
        <v>1286</v>
      </c>
      <c r="W6">
        <v>46</v>
      </c>
      <c r="X6" s="11">
        <v>5</v>
      </c>
      <c r="Y6" s="22">
        <f t="shared" si="0"/>
        <v>9.8039215686274508E-2</v>
      </c>
      <c r="Z6" s="58">
        <v>5</v>
      </c>
      <c r="AA6" s="58">
        <v>0</v>
      </c>
      <c r="AB6" s="58">
        <v>0</v>
      </c>
      <c r="AC6" s="2" t="s">
        <v>1304</v>
      </c>
      <c r="AD6" t="s">
        <v>1284</v>
      </c>
      <c r="AE6">
        <v>1</v>
      </c>
      <c r="AF6">
        <v>1</v>
      </c>
      <c r="AG6">
        <v>0</v>
      </c>
      <c r="AH6" s="66" t="str">
        <f t="shared" si="1"/>
        <v>1</v>
      </c>
      <c r="AI6" s="66" t="str">
        <f t="shared" si="2"/>
        <v>1</v>
      </c>
      <c r="AJ6" s="11" t="str">
        <f t="shared" si="3"/>
        <v>1</v>
      </c>
      <c r="AK6" s="11">
        <v>1</v>
      </c>
      <c r="AL6" s="11">
        <v>1</v>
      </c>
      <c r="AM6" s="11">
        <v>1</v>
      </c>
    </row>
    <row r="7" spans="1:41" x14ac:dyDescent="0.25">
      <c r="A7" t="s">
        <v>156</v>
      </c>
      <c r="B7" t="s">
        <v>31</v>
      </c>
      <c r="C7">
        <v>2020</v>
      </c>
      <c r="D7" t="s">
        <v>1281</v>
      </c>
      <c r="E7">
        <v>0</v>
      </c>
      <c r="G7" t="s">
        <v>266</v>
      </c>
      <c r="H7">
        <v>0</v>
      </c>
      <c r="I7" s="11" t="s">
        <v>268</v>
      </c>
      <c r="J7" s="11" t="s">
        <v>268</v>
      </c>
      <c r="K7" t="s">
        <v>1641</v>
      </c>
      <c r="L7" t="s">
        <v>1650</v>
      </c>
      <c r="M7" s="11">
        <v>-2</v>
      </c>
      <c r="N7" s="11" t="s">
        <v>277</v>
      </c>
      <c r="O7" s="11" t="s">
        <v>281</v>
      </c>
      <c r="P7" s="11" t="s">
        <v>268</v>
      </c>
      <c r="Q7" t="s">
        <v>1287</v>
      </c>
      <c r="R7" s="11">
        <v>8</v>
      </c>
      <c r="S7" s="11">
        <v>7</v>
      </c>
      <c r="T7" s="11" t="s">
        <v>1330</v>
      </c>
      <c r="U7" s="11" t="s">
        <v>1289</v>
      </c>
      <c r="W7">
        <v>123</v>
      </c>
      <c r="X7" s="11">
        <v>3</v>
      </c>
      <c r="Y7" s="22">
        <f t="shared" si="0"/>
        <v>2.3809523809523808E-2</v>
      </c>
      <c r="Z7" s="58">
        <v>0</v>
      </c>
      <c r="AA7" s="58">
        <v>0</v>
      </c>
      <c r="AB7" s="58">
        <v>3</v>
      </c>
      <c r="AC7" s="2" t="s">
        <v>1304</v>
      </c>
      <c r="AD7" t="s">
        <v>1292</v>
      </c>
      <c r="AE7">
        <v>1</v>
      </c>
      <c r="AF7">
        <v>0</v>
      </c>
      <c r="AG7">
        <v>1</v>
      </c>
      <c r="AH7" s="66" t="str">
        <f t="shared" si="1"/>
        <v>1</v>
      </c>
      <c r="AI7" s="66" t="str">
        <f t="shared" si="2"/>
        <v>1</v>
      </c>
      <c r="AJ7" s="11" t="str">
        <f t="shared" si="3"/>
        <v>1</v>
      </c>
      <c r="AK7" s="11">
        <v>1</v>
      </c>
      <c r="AL7" s="11">
        <v>1</v>
      </c>
      <c r="AM7" s="11">
        <v>1</v>
      </c>
      <c r="AN7" t="s">
        <v>1291</v>
      </c>
    </row>
    <row r="8" spans="1:41" x14ac:dyDescent="0.25">
      <c r="A8" t="s">
        <v>157</v>
      </c>
      <c r="B8" t="s">
        <v>32</v>
      </c>
      <c r="C8">
        <v>2019</v>
      </c>
      <c r="D8" t="s">
        <v>1281</v>
      </c>
      <c r="E8">
        <v>1</v>
      </c>
      <c r="G8" t="s">
        <v>266</v>
      </c>
      <c r="H8">
        <v>1</v>
      </c>
      <c r="I8" s="11" t="s">
        <v>268</v>
      </c>
      <c r="J8" s="11">
        <v>50</v>
      </c>
      <c r="K8" t="s">
        <v>1649</v>
      </c>
      <c r="L8" t="s">
        <v>1628</v>
      </c>
      <c r="M8" s="11">
        <v>-0.5</v>
      </c>
      <c r="N8" s="11" t="s">
        <v>277</v>
      </c>
      <c r="O8" s="11" t="s">
        <v>1294</v>
      </c>
      <c r="P8" s="11" t="s">
        <v>268</v>
      </c>
      <c r="Q8" s="4" t="s">
        <v>1483</v>
      </c>
      <c r="R8" s="11">
        <v>4</v>
      </c>
      <c r="S8" s="11">
        <v>2</v>
      </c>
      <c r="T8" s="11" t="s">
        <v>1327</v>
      </c>
      <c r="U8" s="11" t="s">
        <v>1293</v>
      </c>
      <c r="W8">
        <v>43</v>
      </c>
      <c r="X8" s="11" t="s">
        <v>1304</v>
      </c>
      <c r="Y8" s="22" t="s">
        <v>1304</v>
      </c>
      <c r="Z8" s="58" t="s">
        <v>1304</v>
      </c>
      <c r="AA8" s="58">
        <v>0</v>
      </c>
      <c r="AB8" s="58">
        <v>0</v>
      </c>
      <c r="AC8" s="2" t="s">
        <v>1295</v>
      </c>
      <c r="AE8">
        <v>1</v>
      </c>
      <c r="AF8">
        <v>1</v>
      </c>
      <c r="AG8">
        <v>0</v>
      </c>
      <c r="AH8" s="66" t="str">
        <f t="shared" si="1"/>
        <v>1</v>
      </c>
      <c r="AI8" s="66" t="str">
        <f t="shared" si="2"/>
        <v>1</v>
      </c>
      <c r="AJ8" s="11" t="str">
        <f t="shared" si="3"/>
        <v>1</v>
      </c>
      <c r="AK8" s="11">
        <v>1</v>
      </c>
      <c r="AL8" s="11">
        <v>1</v>
      </c>
      <c r="AM8" s="11">
        <v>1</v>
      </c>
    </row>
    <row r="9" spans="1:41" x14ac:dyDescent="0.25">
      <c r="A9" t="s">
        <v>158</v>
      </c>
      <c r="B9" t="s">
        <v>33</v>
      </c>
      <c r="C9">
        <v>2019</v>
      </c>
      <c r="D9" t="s">
        <v>1281</v>
      </c>
      <c r="E9">
        <v>0</v>
      </c>
      <c r="G9" t="s">
        <v>1299</v>
      </c>
      <c r="H9">
        <v>1</v>
      </c>
      <c r="I9" s="11" t="s">
        <v>268</v>
      </c>
      <c r="J9" s="11" t="s">
        <v>1304</v>
      </c>
      <c r="K9" t="s">
        <v>1647</v>
      </c>
      <c r="L9" t="s">
        <v>1648</v>
      </c>
      <c r="M9" s="11">
        <v>-2</v>
      </c>
      <c r="N9" s="11" t="s">
        <v>277</v>
      </c>
      <c r="O9" s="11" t="s">
        <v>1298</v>
      </c>
      <c r="P9" s="11" t="s">
        <v>268</v>
      </c>
      <c r="Q9" t="s">
        <v>268</v>
      </c>
      <c r="R9" s="11">
        <v>0.1</v>
      </c>
      <c r="S9" s="11">
        <v>0.1</v>
      </c>
      <c r="T9" s="11" t="s">
        <v>1330</v>
      </c>
      <c r="U9" s="11">
        <v>8</v>
      </c>
      <c r="W9">
        <v>40</v>
      </c>
      <c r="X9" s="11">
        <v>3</v>
      </c>
      <c r="Y9" s="22">
        <f t="shared" ref="Y9:Y35" si="4">X9/(W9+X9)</f>
        <v>6.9767441860465115E-2</v>
      </c>
      <c r="Z9" s="58">
        <v>3</v>
      </c>
      <c r="AA9" s="58">
        <v>0</v>
      </c>
      <c r="AB9" s="58">
        <v>0</v>
      </c>
      <c r="AC9" s="2" t="s">
        <v>1296</v>
      </c>
      <c r="AD9" t="s">
        <v>1666</v>
      </c>
      <c r="AE9">
        <v>0</v>
      </c>
      <c r="AF9">
        <v>1</v>
      </c>
      <c r="AG9">
        <v>0</v>
      </c>
      <c r="AH9" s="66" t="str">
        <f t="shared" si="1"/>
        <v>1</v>
      </c>
      <c r="AI9" s="66" t="str">
        <f t="shared" si="2"/>
        <v>0</v>
      </c>
      <c r="AJ9" s="11" t="str">
        <f t="shared" si="3"/>
        <v>1</v>
      </c>
      <c r="AK9" s="11">
        <v>1</v>
      </c>
      <c r="AL9" s="11">
        <v>0</v>
      </c>
      <c r="AM9" s="11">
        <v>1</v>
      </c>
    </row>
    <row r="10" spans="1:41" x14ac:dyDescent="0.25">
      <c r="A10" t="s">
        <v>160</v>
      </c>
      <c r="B10" t="s">
        <v>35</v>
      </c>
      <c r="C10">
        <v>2019</v>
      </c>
      <c r="D10" t="s">
        <v>1281</v>
      </c>
      <c r="E10">
        <v>1</v>
      </c>
      <c r="F10" t="s">
        <v>1365</v>
      </c>
      <c r="G10" t="s">
        <v>266</v>
      </c>
      <c r="H10">
        <v>1</v>
      </c>
      <c r="I10" s="11" t="s">
        <v>268</v>
      </c>
      <c r="J10" s="11">
        <v>1</v>
      </c>
      <c r="K10" t="s">
        <v>1461</v>
      </c>
      <c r="M10" s="11" t="s">
        <v>1301</v>
      </c>
      <c r="N10" s="11" t="s">
        <v>1300</v>
      </c>
      <c r="O10" s="11" t="s">
        <v>1302</v>
      </c>
      <c r="P10" s="11" t="s">
        <v>1497</v>
      </c>
      <c r="Q10" t="s">
        <v>1303</v>
      </c>
      <c r="R10" s="11">
        <v>8</v>
      </c>
      <c r="S10" s="11">
        <v>7.9</v>
      </c>
      <c r="T10" s="11" t="s">
        <v>1330</v>
      </c>
      <c r="U10" s="11" t="s">
        <v>1363</v>
      </c>
      <c r="V10" s="11" t="s">
        <v>1315</v>
      </c>
      <c r="W10">
        <v>70</v>
      </c>
      <c r="X10" s="11">
        <v>11</v>
      </c>
      <c r="Y10" s="22">
        <f t="shared" si="4"/>
        <v>0.13580246913580246</v>
      </c>
      <c r="Z10" s="58">
        <v>0</v>
      </c>
      <c r="AA10" s="58">
        <v>11</v>
      </c>
      <c r="AB10" s="58">
        <v>0</v>
      </c>
      <c r="AC10" s="2" t="s">
        <v>1668</v>
      </c>
      <c r="AD10" t="s">
        <v>1712</v>
      </c>
      <c r="AE10">
        <v>0</v>
      </c>
      <c r="AF10">
        <v>1</v>
      </c>
      <c r="AG10">
        <v>0</v>
      </c>
      <c r="AH10" s="66" t="str">
        <f t="shared" si="1"/>
        <v>1</v>
      </c>
      <c r="AI10" s="66" t="str">
        <f t="shared" si="2"/>
        <v>0</v>
      </c>
      <c r="AJ10" s="11" t="str">
        <f t="shared" si="3"/>
        <v>1</v>
      </c>
      <c r="AK10" s="11">
        <v>1</v>
      </c>
      <c r="AL10" s="11">
        <v>0</v>
      </c>
      <c r="AM10" s="11">
        <v>1</v>
      </c>
    </row>
    <row r="11" spans="1:41" x14ac:dyDescent="0.25">
      <c r="A11" t="s">
        <v>161</v>
      </c>
      <c r="B11" t="s">
        <v>36</v>
      </c>
      <c r="C11">
        <v>2019</v>
      </c>
      <c r="D11" t="s">
        <v>1281</v>
      </c>
      <c r="E11">
        <v>1</v>
      </c>
      <c r="F11" t="s">
        <v>1365</v>
      </c>
      <c r="G11" t="s">
        <v>266</v>
      </c>
      <c r="H11">
        <v>0</v>
      </c>
      <c r="I11" s="11" t="s">
        <v>268</v>
      </c>
      <c r="J11" s="11" t="s">
        <v>268</v>
      </c>
      <c r="M11" s="11" t="s">
        <v>1304</v>
      </c>
      <c r="N11" s="11" t="s">
        <v>1308</v>
      </c>
      <c r="O11" s="11" t="s">
        <v>1304</v>
      </c>
      <c r="P11" s="11" t="s">
        <v>1304</v>
      </c>
      <c r="Q11" t="s">
        <v>1674</v>
      </c>
      <c r="R11" s="11">
        <v>6</v>
      </c>
      <c r="S11" s="11">
        <v>6</v>
      </c>
      <c r="T11" s="11" t="s">
        <v>1330</v>
      </c>
      <c r="U11" s="11">
        <v>8</v>
      </c>
      <c r="W11">
        <v>51</v>
      </c>
      <c r="X11" s="11">
        <v>1</v>
      </c>
      <c r="Y11" s="22">
        <f t="shared" si="4"/>
        <v>1.9230769230769232E-2</v>
      </c>
      <c r="Z11" s="58">
        <v>0</v>
      </c>
      <c r="AA11" s="58" t="s">
        <v>1304</v>
      </c>
      <c r="AB11" s="58">
        <v>0</v>
      </c>
      <c r="AC11" s="2" t="s">
        <v>1304</v>
      </c>
      <c r="AD11" t="s">
        <v>1306</v>
      </c>
      <c r="AE11">
        <v>0</v>
      </c>
      <c r="AF11">
        <v>1</v>
      </c>
      <c r="AG11">
        <v>0</v>
      </c>
      <c r="AH11" s="66" t="str">
        <f t="shared" si="1"/>
        <v>1</v>
      </c>
      <c r="AI11" s="66" t="str">
        <f t="shared" si="2"/>
        <v>0</v>
      </c>
      <c r="AJ11" s="11" t="str">
        <f t="shared" si="3"/>
        <v>1</v>
      </c>
      <c r="AK11" s="11">
        <v>1</v>
      </c>
      <c r="AL11" s="11">
        <v>0</v>
      </c>
      <c r="AM11" s="11">
        <v>1</v>
      </c>
      <c r="AO11" t="s">
        <v>1434</v>
      </c>
    </row>
    <row r="12" spans="1:41" x14ac:dyDescent="0.25">
      <c r="A12" t="s">
        <v>163</v>
      </c>
      <c r="B12" t="s">
        <v>38</v>
      </c>
      <c r="C12">
        <v>2019</v>
      </c>
      <c r="D12" t="s">
        <v>1281</v>
      </c>
      <c r="E12">
        <v>0</v>
      </c>
      <c r="G12" t="s">
        <v>266</v>
      </c>
      <c r="H12">
        <v>0</v>
      </c>
      <c r="I12" s="11" t="s">
        <v>268</v>
      </c>
      <c r="J12" s="11" t="s">
        <v>268</v>
      </c>
      <c r="K12" t="s">
        <v>1461</v>
      </c>
      <c r="M12" s="11" t="s">
        <v>1304</v>
      </c>
      <c r="N12" s="11" t="s">
        <v>1308</v>
      </c>
      <c r="O12" s="11" t="s">
        <v>1317</v>
      </c>
      <c r="P12" s="11" t="s">
        <v>1497</v>
      </c>
      <c r="Q12" t="s">
        <v>1316</v>
      </c>
      <c r="R12" s="11">
        <v>4</v>
      </c>
      <c r="S12" s="11">
        <v>4</v>
      </c>
      <c r="T12" s="11" t="s">
        <v>1330</v>
      </c>
      <c r="U12" s="11" t="s">
        <v>1319</v>
      </c>
      <c r="W12">
        <v>19</v>
      </c>
      <c r="X12" s="11">
        <v>4</v>
      </c>
      <c r="Y12" s="22">
        <f t="shared" si="4"/>
        <v>0.17391304347826086</v>
      </c>
      <c r="Z12" s="58">
        <v>2</v>
      </c>
      <c r="AA12" s="58">
        <v>2</v>
      </c>
      <c r="AB12" s="58">
        <v>0</v>
      </c>
      <c r="AC12" s="2" t="s">
        <v>1499</v>
      </c>
      <c r="AD12" t="s">
        <v>1318</v>
      </c>
      <c r="AE12">
        <v>1</v>
      </c>
      <c r="AF12">
        <v>1</v>
      </c>
      <c r="AG12">
        <v>0</v>
      </c>
      <c r="AH12" s="66" t="str">
        <f t="shared" si="1"/>
        <v>1</v>
      </c>
      <c r="AI12" s="66" t="str">
        <f t="shared" si="2"/>
        <v>1</v>
      </c>
      <c r="AJ12" s="11" t="str">
        <f t="shared" si="3"/>
        <v>1</v>
      </c>
      <c r="AK12" s="11">
        <v>1</v>
      </c>
      <c r="AL12" s="11">
        <v>1</v>
      </c>
      <c r="AM12" s="11">
        <v>1</v>
      </c>
    </row>
    <row r="13" spans="1:41" x14ac:dyDescent="0.25">
      <c r="A13" t="s">
        <v>166</v>
      </c>
      <c r="B13" t="s">
        <v>41</v>
      </c>
      <c r="C13">
        <v>2020</v>
      </c>
      <c r="D13" t="s">
        <v>1281</v>
      </c>
      <c r="E13">
        <v>0</v>
      </c>
      <c r="F13" t="s">
        <v>1336</v>
      </c>
      <c r="G13" t="s">
        <v>266</v>
      </c>
      <c r="H13">
        <v>1</v>
      </c>
      <c r="I13" s="11">
        <v>1.5900000000000001E-2</v>
      </c>
      <c r="J13" s="11" t="s">
        <v>268</v>
      </c>
      <c r="K13" t="s">
        <v>1634</v>
      </c>
      <c r="M13" s="11" t="s">
        <v>1710</v>
      </c>
      <c r="N13" s="11" t="s">
        <v>1300</v>
      </c>
      <c r="O13" s="11" t="s">
        <v>279</v>
      </c>
      <c r="P13" s="11" t="s">
        <v>1497</v>
      </c>
      <c r="Q13" t="s">
        <v>1304</v>
      </c>
      <c r="R13" s="11">
        <v>6</v>
      </c>
      <c r="S13" s="11">
        <v>6</v>
      </c>
      <c r="T13" s="11" t="s">
        <v>1330</v>
      </c>
      <c r="U13" s="11" t="s">
        <v>1338</v>
      </c>
      <c r="W13">
        <v>42</v>
      </c>
      <c r="X13" s="11">
        <v>4</v>
      </c>
      <c r="Y13" s="22">
        <f t="shared" si="4"/>
        <v>8.6956521739130432E-2</v>
      </c>
      <c r="Z13" s="58">
        <v>0</v>
      </c>
      <c r="AA13" s="58">
        <v>4</v>
      </c>
      <c r="AB13" s="58">
        <v>0</v>
      </c>
      <c r="AC13" s="2" t="s">
        <v>1500</v>
      </c>
      <c r="AD13" t="s">
        <v>1781</v>
      </c>
      <c r="AE13">
        <v>0</v>
      </c>
      <c r="AF13">
        <v>1</v>
      </c>
      <c r="AG13">
        <v>0</v>
      </c>
      <c r="AH13" s="66" t="str">
        <f t="shared" si="1"/>
        <v>1</v>
      </c>
      <c r="AI13" s="66" t="str">
        <f t="shared" si="2"/>
        <v>0</v>
      </c>
      <c r="AJ13" s="11" t="str">
        <f t="shared" si="3"/>
        <v>1</v>
      </c>
      <c r="AK13" s="11">
        <v>1</v>
      </c>
      <c r="AL13" s="11">
        <v>0</v>
      </c>
      <c r="AM13" s="11">
        <v>1</v>
      </c>
    </row>
    <row r="14" spans="1:41" x14ac:dyDescent="0.25">
      <c r="A14" t="s">
        <v>167</v>
      </c>
      <c r="B14" t="s">
        <v>42</v>
      </c>
      <c r="C14">
        <v>2019</v>
      </c>
      <c r="D14" t="s">
        <v>1281</v>
      </c>
      <c r="E14">
        <v>0</v>
      </c>
      <c r="F14" t="s">
        <v>1341</v>
      </c>
      <c r="G14" t="s">
        <v>266</v>
      </c>
      <c r="H14">
        <v>1</v>
      </c>
      <c r="I14" s="11" t="s">
        <v>268</v>
      </c>
      <c r="J14" s="11">
        <v>3</v>
      </c>
      <c r="K14" t="s">
        <v>1461</v>
      </c>
      <c r="M14" s="11" t="s">
        <v>1308</v>
      </c>
      <c r="N14" s="11" t="s">
        <v>1308</v>
      </c>
      <c r="O14" s="11" t="s">
        <v>1268</v>
      </c>
      <c r="P14" s="11" t="s">
        <v>1501</v>
      </c>
      <c r="Q14" t="s">
        <v>1342</v>
      </c>
      <c r="R14" s="11">
        <v>8</v>
      </c>
      <c r="S14" s="11" t="s">
        <v>1304</v>
      </c>
      <c r="T14" s="11" t="s">
        <v>1330</v>
      </c>
      <c r="U14" s="11">
        <v>8</v>
      </c>
      <c r="V14" s="11" t="s">
        <v>1343</v>
      </c>
      <c r="W14">
        <v>48</v>
      </c>
      <c r="X14" s="11">
        <v>19</v>
      </c>
      <c r="Y14" s="22">
        <f t="shared" si="4"/>
        <v>0.28358208955223879</v>
      </c>
      <c r="Z14" s="58">
        <v>0</v>
      </c>
      <c r="AA14" s="58">
        <v>19</v>
      </c>
      <c r="AB14" s="58">
        <v>0</v>
      </c>
      <c r="AC14" s="2" t="s">
        <v>1502</v>
      </c>
      <c r="AD14" t="s">
        <v>1713</v>
      </c>
      <c r="AE14">
        <v>0</v>
      </c>
      <c r="AF14">
        <v>1</v>
      </c>
      <c r="AG14">
        <v>0</v>
      </c>
      <c r="AH14" s="66" t="str">
        <f t="shared" si="1"/>
        <v>1</v>
      </c>
      <c r="AI14" s="66" t="str">
        <f t="shared" si="2"/>
        <v>0</v>
      </c>
      <c r="AJ14" s="11" t="str">
        <f t="shared" si="3"/>
        <v>1</v>
      </c>
      <c r="AK14" s="11">
        <v>1</v>
      </c>
      <c r="AL14" s="11">
        <v>0</v>
      </c>
      <c r="AM14" s="11">
        <v>1</v>
      </c>
    </row>
    <row r="15" spans="1:41" x14ac:dyDescent="0.25">
      <c r="A15" t="s">
        <v>168</v>
      </c>
      <c r="B15" t="s">
        <v>43</v>
      </c>
      <c r="C15">
        <v>2020</v>
      </c>
      <c r="D15" t="s">
        <v>1281</v>
      </c>
      <c r="E15">
        <v>1</v>
      </c>
      <c r="G15" t="s">
        <v>266</v>
      </c>
      <c r="H15">
        <v>1</v>
      </c>
      <c r="I15" s="11" t="s">
        <v>268</v>
      </c>
      <c r="J15" s="11" t="s">
        <v>1304</v>
      </c>
      <c r="K15" t="s">
        <v>1461</v>
      </c>
      <c r="L15" t="s">
        <v>1637</v>
      </c>
      <c r="M15" s="11" t="s">
        <v>1308</v>
      </c>
      <c r="N15" s="11" t="s">
        <v>1300</v>
      </c>
      <c r="O15" s="11" t="s">
        <v>1346</v>
      </c>
      <c r="P15" s="11" t="s">
        <v>268</v>
      </c>
      <c r="Q15" t="s">
        <v>1347</v>
      </c>
      <c r="R15" s="11">
        <v>6</v>
      </c>
      <c r="S15" s="11">
        <v>6</v>
      </c>
      <c r="T15" s="11" t="s">
        <v>1330</v>
      </c>
      <c r="U15" s="11" t="s">
        <v>1345</v>
      </c>
      <c r="W15">
        <v>42</v>
      </c>
      <c r="X15" s="11">
        <v>7</v>
      </c>
      <c r="Y15" s="22">
        <f t="shared" si="4"/>
        <v>0.14285714285714285</v>
      </c>
      <c r="Z15" s="58">
        <v>5</v>
      </c>
      <c r="AA15" s="58">
        <v>2</v>
      </c>
      <c r="AB15" s="58">
        <v>0</v>
      </c>
      <c r="AC15" s="2" t="s">
        <v>1741</v>
      </c>
      <c r="AD15" t="s">
        <v>1714</v>
      </c>
      <c r="AE15">
        <v>1</v>
      </c>
      <c r="AF15">
        <v>1</v>
      </c>
      <c r="AG15">
        <v>0</v>
      </c>
      <c r="AH15" s="66" t="str">
        <f t="shared" si="1"/>
        <v>1</v>
      </c>
      <c r="AI15" s="66" t="str">
        <f t="shared" si="2"/>
        <v>1</v>
      </c>
      <c r="AJ15" s="11" t="str">
        <f t="shared" si="3"/>
        <v>1</v>
      </c>
      <c r="AK15" s="11">
        <v>1</v>
      </c>
      <c r="AL15" s="11">
        <v>1</v>
      </c>
      <c r="AM15" s="11">
        <v>1</v>
      </c>
    </row>
    <row r="16" spans="1:41" x14ac:dyDescent="0.25">
      <c r="A16" t="s">
        <v>169</v>
      </c>
      <c r="B16" t="s">
        <v>44</v>
      </c>
      <c r="C16">
        <v>2019</v>
      </c>
      <c r="D16" t="s">
        <v>1349</v>
      </c>
      <c r="E16">
        <v>1</v>
      </c>
      <c r="G16" t="s">
        <v>276</v>
      </c>
      <c r="H16">
        <v>1</v>
      </c>
      <c r="I16" s="11" t="s">
        <v>1304</v>
      </c>
      <c r="J16" s="11" t="s">
        <v>1304</v>
      </c>
      <c r="K16" t="s">
        <v>1351</v>
      </c>
      <c r="L16" t="s">
        <v>1353</v>
      </c>
      <c r="M16" s="11" t="s">
        <v>1308</v>
      </c>
      <c r="N16" s="11" t="s">
        <v>1308</v>
      </c>
      <c r="O16" s="11" t="s">
        <v>1354</v>
      </c>
      <c r="P16" s="11" t="s">
        <v>1497</v>
      </c>
      <c r="Q16" t="s">
        <v>1357</v>
      </c>
      <c r="R16" s="11" t="s">
        <v>1350</v>
      </c>
      <c r="S16" s="11" t="s">
        <v>1350</v>
      </c>
      <c r="T16" s="11" t="s">
        <v>1348</v>
      </c>
      <c r="U16" s="11" t="s">
        <v>1264</v>
      </c>
      <c r="V16" s="11" t="s">
        <v>1349</v>
      </c>
      <c r="W16">
        <v>38</v>
      </c>
      <c r="X16" s="11">
        <v>8</v>
      </c>
      <c r="Y16" s="22">
        <f t="shared" si="4"/>
        <v>0.17391304347826086</v>
      </c>
      <c r="Z16" s="58">
        <v>8</v>
      </c>
      <c r="AA16" s="58">
        <v>0</v>
      </c>
      <c r="AB16" s="58">
        <v>0</v>
      </c>
      <c r="AC16" s="2" t="s">
        <v>1304</v>
      </c>
      <c r="AD16" t="s">
        <v>1352</v>
      </c>
      <c r="AE16">
        <v>1</v>
      </c>
      <c r="AF16">
        <v>1</v>
      </c>
      <c r="AG16">
        <v>0</v>
      </c>
      <c r="AH16" s="66" t="str">
        <f t="shared" si="1"/>
        <v>1</v>
      </c>
      <c r="AI16" s="66" t="str">
        <f t="shared" si="2"/>
        <v>1</v>
      </c>
      <c r="AJ16" s="11" t="str">
        <f t="shared" si="3"/>
        <v>1</v>
      </c>
      <c r="AK16" s="11">
        <v>1</v>
      </c>
      <c r="AL16" s="11">
        <v>1</v>
      </c>
      <c r="AM16" s="11">
        <v>1</v>
      </c>
    </row>
    <row r="17" spans="1:41" x14ac:dyDescent="0.25">
      <c r="A17" t="s">
        <v>170</v>
      </c>
      <c r="B17" t="s">
        <v>45</v>
      </c>
      <c r="C17">
        <v>2019</v>
      </c>
      <c r="D17" t="s">
        <v>1281</v>
      </c>
      <c r="E17">
        <v>0</v>
      </c>
      <c r="G17" t="s">
        <v>266</v>
      </c>
      <c r="H17">
        <v>1</v>
      </c>
      <c r="I17" s="11" t="s">
        <v>1304</v>
      </c>
      <c r="J17" s="11" t="s">
        <v>1304</v>
      </c>
      <c r="K17" t="s">
        <v>1635</v>
      </c>
      <c r="L17" t="s">
        <v>1636</v>
      </c>
      <c r="M17" s="11" t="s">
        <v>1308</v>
      </c>
      <c r="N17" s="11" t="s">
        <v>1308</v>
      </c>
      <c r="O17" s="11" t="s">
        <v>1359</v>
      </c>
      <c r="P17" s="11" t="s">
        <v>268</v>
      </c>
      <c r="Q17" t="s">
        <v>1358</v>
      </c>
      <c r="R17" s="11">
        <v>6</v>
      </c>
      <c r="S17" s="11">
        <v>6</v>
      </c>
      <c r="T17" s="11" t="s">
        <v>1330</v>
      </c>
      <c r="U17" s="11" t="s">
        <v>1361</v>
      </c>
      <c r="W17">
        <v>43</v>
      </c>
      <c r="X17" s="11">
        <v>36</v>
      </c>
      <c r="Y17" s="22">
        <f t="shared" si="4"/>
        <v>0.45569620253164556</v>
      </c>
      <c r="Z17" s="58">
        <v>0</v>
      </c>
      <c r="AA17" s="58">
        <v>26</v>
      </c>
      <c r="AB17" s="58">
        <v>12</v>
      </c>
      <c r="AC17" s="2" t="s">
        <v>1504</v>
      </c>
      <c r="AD17" t="s">
        <v>1360</v>
      </c>
      <c r="AE17">
        <v>0</v>
      </c>
      <c r="AF17">
        <v>1</v>
      </c>
      <c r="AG17">
        <v>1</v>
      </c>
      <c r="AH17" s="66" t="str">
        <f t="shared" si="1"/>
        <v>1</v>
      </c>
      <c r="AI17" s="66" t="str">
        <f t="shared" si="2"/>
        <v>1</v>
      </c>
      <c r="AJ17" s="11" t="str">
        <f t="shared" si="3"/>
        <v>1</v>
      </c>
      <c r="AK17" s="11">
        <v>1</v>
      </c>
      <c r="AL17" s="11">
        <v>1</v>
      </c>
      <c r="AM17" s="11">
        <v>1</v>
      </c>
    </row>
    <row r="18" spans="1:41" x14ac:dyDescent="0.25">
      <c r="A18" t="s">
        <v>171</v>
      </c>
      <c r="B18" t="s">
        <v>46</v>
      </c>
      <c r="C18">
        <v>2019</v>
      </c>
      <c r="D18" t="s">
        <v>1281</v>
      </c>
      <c r="E18">
        <v>0</v>
      </c>
      <c r="G18" t="s">
        <v>266</v>
      </c>
      <c r="H18">
        <v>0</v>
      </c>
      <c r="I18" s="11" t="s">
        <v>268</v>
      </c>
      <c r="J18" s="11" t="s">
        <v>268</v>
      </c>
      <c r="M18" s="11">
        <v>-2</v>
      </c>
      <c r="N18" s="11" t="s">
        <v>277</v>
      </c>
      <c r="O18" s="11" t="s">
        <v>1298</v>
      </c>
      <c r="P18" s="11" t="s">
        <v>268</v>
      </c>
      <c r="Q18" t="s">
        <v>1358</v>
      </c>
      <c r="R18" s="11">
        <v>8</v>
      </c>
      <c r="S18" s="11">
        <v>8</v>
      </c>
      <c r="T18" s="11" t="s">
        <v>1330</v>
      </c>
      <c r="U18" s="11" t="s">
        <v>1363</v>
      </c>
      <c r="W18">
        <v>30</v>
      </c>
      <c r="X18" s="11">
        <v>30</v>
      </c>
      <c r="Y18" s="22">
        <f t="shared" si="4"/>
        <v>0.5</v>
      </c>
      <c r="Z18" s="58">
        <v>0</v>
      </c>
      <c r="AA18" s="58">
        <v>30</v>
      </c>
      <c r="AB18" s="58">
        <v>0</v>
      </c>
      <c r="AC18" s="2" t="s">
        <v>1731</v>
      </c>
      <c r="AD18" t="s">
        <v>1732</v>
      </c>
      <c r="AE18">
        <v>0</v>
      </c>
      <c r="AF18">
        <v>1</v>
      </c>
      <c r="AG18">
        <v>0</v>
      </c>
      <c r="AH18" s="66" t="str">
        <f t="shared" si="1"/>
        <v>1</v>
      </c>
      <c r="AI18" s="66" t="str">
        <f t="shared" si="2"/>
        <v>0</v>
      </c>
      <c r="AJ18" s="11" t="str">
        <f t="shared" si="3"/>
        <v>1</v>
      </c>
      <c r="AK18" s="11">
        <v>1</v>
      </c>
      <c r="AL18" s="11">
        <v>0</v>
      </c>
      <c r="AM18" s="11">
        <v>1</v>
      </c>
      <c r="AN18" t="s">
        <v>1362</v>
      </c>
    </row>
    <row r="19" spans="1:41" x14ac:dyDescent="0.25">
      <c r="A19" t="s">
        <v>173</v>
      </c>
      <c r="B19" t="s">
        <v>48</v>
      </c>
      <c r="C19">
        <v>2019</v>
      </c>
      <c r="D19" t="s">
        <v>1281</v>
      </c>
      <c r="E19">
        <v>0</v>
      </c>
      <c r="G19" t="s">
        <v>266</v>
      </c>
      <c r="H19">
        <v>0</v>
      </c>
      <c r="I19" s="11" t="s">
        <v>268</v>
      </c>
      <c r="J19" s="11" t="s">
        <v>268</v>
      </c>
      <c r="M19" s="11">
        <v>-1</v>
      </c>
      <c r="N19" s="11" t="s">
        <v>1304</v>
      </c>
      <c r="O19" s="11" t="s">
        <v>279</v>
      </c>
      <c r="P19" s="11" t="s">
        <v>1497</v>
      </c>
      <c r="Q19" t="s">
        <v>1358</v>
      </c>
      <c r="R19" s="11">
        <v>8</v>
      </c>
      <c r="S19" s="11">
        <v>7</v>
      </c>
      <c r="T19" s="11" t="s">
        <v>1327</v>
      </c>
      <c r="U19" s="11" t="s">
        <v>1368</v>
      </c>
      <c r="W19">
        <v>90</v>
      </c>
      <c r="X19" s="11">
        <v>7</v>
      </c>
      <c r="Y19" s="22">
        <f t="shared" si="4"/>
        <v>7.2164948453608241E-2</v>
      </c>
      <c r="Z19" s="58">
        <v>0</v>
      </c>
      <c r="AA19" s="58">
        <v>7</v>
      </c>
      <c r="AB19" s="58">
        <v>0</v>
      </c>
      <c r="AC19" s="2" t="s">
        <v>1507</v>
      </c>
      <c r="AD19" t="s">
        <v>1715</v>
      </c>
      <c r="AE19">
        <v>0</v>
      </c>
      <c r="AF19">
        <v>1</v>
      </c>
      <c r="AG19">
        <v>0</v>
      </c>
      <c r="AH19" s="66" t="str">
        <f t="shared" si="1"/>
        <v>1</v>
      </c>
      <c r="AI19" s="66" t="str">
        <f t="shared" si="2"/>
        <v>0</v>
      </c>
      <c r="AJ19" s="11" t="str">
        <f t="shared" si="3"/>
        <v>1</v>
      </c>
      <c r="AK19" s="11">
        <v>1</v>
      </c>
      <c r="AL19" s="11">
        <v>0</v>
      </c>
      <c r="AM19" s="11">
        <v>1</v>
      </c>
    </row>
    <row r="20" spans="1:41" x14ac:dyDescent="0.25">
      <c r="A20" t="s">
        <v>174</v>
      </c>
      <c r="B20" t="s">
        <v>49</v>
      </c>
      <c r="C20">
        <v>2020</v>
      </c>
      <c r="D20" t="s">
        <v>1281</v>
      </c>
      <c r="E20">
        <v>0</v>
      </c>
      <c r="F20" t="s">
        <v>1341</v>
      </c>
      <c r="G20" t="s">
        <v>266</v>
      </c>
      <c r="H20">
        <v>1</v>
      </c>
      <c r="I20" s="11" t="s">
        <v>268</v>
      </c>
      <c r="J20" s="11">
        <v>10</v>
      </c>
      <c r="M20" s="11" t="s">
        <v>1308</v>
      </c>
      <c r="N20" s="11" t="s">
        <v>1300</v>
      </c>
      <c r="O20" s="11" t="s">
        <v>1704</v>
      </c>
      <c r="P20" s="11" t="s">
        <v>268</v>
      </c>
      <c r="Q20" t="s">
        <v>1347</v>
      </c>
      <c r="R20" s="11">
        <v>8</v>
      </c>
      <c r="S20" s="11">
        <v>7.9</v>
      </c>
      <c r="T20" s="11" t="s">
        <v>1330</v>
      </c>
      <c r="U20" s="11" t="s">
        <v>1372</v>
      </c>
      <c r="W20">
        <v>37</v>
      </c>
      <c r="X20" s="11">
        <v>1</v>
      </c>
      <c r="Y20" s="22">
        <f t="shared" si="4"/>
        <v>2.6315789473684209E-2</v>
      </c>
      <c r="Z20" s="58">
        <v>0</v>
      </c>
      <c r="AA20" s="58">
        <v>1</v>
      </c>
      <c r="AB20" s="58">
        <v>0</v>
      </c>
      <c r="AC20" t="s">
        <v>1304</v>
      </c>
      <c r="AD20" t="s">
        <v>1733</v>
      </c>
      <c r="AE20">
        <v>0</v>
      </c>
      <c r="AF20">
        <v>1</v>
      </c>
      <c r="AG20">
        <v>0</v>
      </c>
      <c r="AH20" s="66" t="str">
        <f t="shared" si="1"/>
        <v>1</v>
      </c>
      <c r="AI20" s="66" t="str">
        <f t="shared" si="2"/>
        <v>0</v>
      </c>
      <c r="AJ20" s="11" t="str">
        <f t="shared" si="3"/>
        <v>1</v>
      </c>
      <c r="AK20" s="11">
        <v>1</v>
      </c>
      <c r="AL20" s="11">
        <v>0</v>
      </c>
      <c r="AM20" s="11">
        <v>1</v>
      </c>
    </row>
    <row r="21" spans="1:41" x14ac:dyDescent="0.25">
      <c r="A21" s="36" t="s">
        <v>177</v>
      </c>
      <c r="B21" s="36" t="s">
        <v>52</v>
      </c>
      <c r="C21" s="36">
        <v>2020</v>
      </c>
      <c r="D21" s="36" t="s">
        <v>1281</v>
      </c>
      <c r="E21" s="36">
        <v>0</v>
      </c>
      <c r="F21" s="36" t="s">
        <v>1365</v>
      </c>
      <c r="G21" s="36" t="s">
        <v>266</v>
      </c>
      <c r="H21" s="36">
        <v>1</v>
      </c>
      <c r="I21" s="37" t="s">
        <v>268</v>
      </c>
      <c r="J21" s="37" t="s">
        <v>1333</v>
      </c>
      <c r="K21" s="36" t="s">
        <v>1461</v>
      </c>
      <c r="L21" s="36" t="s">
        <v>1608</v>
      </c>
      <c r="M21" s="37" t="s">
        <v>1308</v>
      </c>
      <c r="N21" s="37" t="s">
        <v>1308</v>
      </c>
      <c r="O21" s="37" t="s">
        <v>1382</v>
      </c>
      <c r="P21" s="37" t="s">
        <v>1497</v>
      </c>
      <c r="Q21" s="36" t="s">
        <v>1371</v>
      </c>
      <c r="R21" s="37">
        <v>8</v>
      </c>
      <c r="S21" s="37">
        <v>8</v>
      </c>
      <c r="T21" s="37" t="s">
        <v>1330</v>
      </c>
      <c r="U21" s="37" t="s">
        <v>1385</v>
      </c>
      <c r="V21" s="37" t="s">
        <v>1386</v>
      </c>
      <c r="W21" s="36">
        <v>67</v>
      </c>
      <c r="X21" s="37">
        <v>11</v>
      </c>
      <c r="Y21" s="38">
        <f t="shared" si="4"/>
        <v>0.14102564102564102</v>
      </c>
      <c r="Z21" s="60">
        <v>0</v>
      </c>
      <c r="AA21" s="60">
        <v>11</v>
      </c>
      <c r="AB21" s="60">
        <v>0</v>
      </c>
      <c r="AC21" s="39" t="s">
        <v>1507</v>
      </c>
      <c r="AD21" s="36" t="s">
        <v>1712</v>
      </c>
      <c r="AE21" s="36">
        <v>0</v>
      </c>
      <c r="AF21" s="36">
        <v>1</v>
      </c>
      <c r="AG21" s="36">
        <v>0</v>
      </c>
      <c r="AH21" s="68" t="str">
        <f t="shared" si="1"/>
        <v>1</v>
      </c>
      <c r="AI21" s="68" t="str">
        <f t="shared" si="2"/>
        <v>0</v>
      </c>
      <c r="AJ21" s="37" t="str">
        <f t="shared" si="3"/>
        <v>1</v>
      </c>
      <c r="AK21" s="37">
        <v>1</v>
      </c>
      <c r="AL21" s="37">
        <v>0</v>
      </c>
      <c r="AM21" s="37">
        <v>1</v>
      </c>
      <c r="AN21" s="36"/>
      <c r="AO21" s="36" t="s">
        <v>1367</v>
      </c>
    </row>
    <row r="22" spans="1:41" x14ac:dyDescent="0.25">
      <c r="A22" s="36" t="s">
        <v>177</v>
      </c>
      <c r="B22" s="36" t="s">
        <v>52</v>
      </c>
      <c r="C22" s="36">
        <v>2020</v>
      </c>
      <c r="D22" s="36" t="s">
        <v>1281</v>
      </c>
      <c r="E22" s="36">
        <v>0</v>
      </c>
      <c r="F22" s="36" t="s">
        <v>1365</v>
      </c>
      <c r="G22" s="36" t="s">
        <v>266</v>
      </c>
      <c r="H22" s="36">
        <v>1</v>
      </c>
      <c r="I22" s="37" t="s">
        <v>268</v>
      </c>
      <c r="J22" s="37" t="s">
        <v>1333</v>
      </c>
      <c r="K22" s="36" t="s">
        <v>1461</v>
      </c>
      <c r="L22" s="36" t="s">
        <v>1608</v>
      </c>
      <c r="M22" s="37" t="s">
        <v>1308</v>
      </c>
      <c r="N22" s="37" t="s">
        <v>1308</v>
      </c>
      <c r="O22" s="37" t="s">
        <v>1382</v>
      </c>
      <c r="P22" s="37" t="s">
        <v>1497</v>
      </c>
      <c r="Q22" s="36" t="s">
        <v>1371</v>
      </c>
      <c r="R22" s="37">
        <v>8</v>
      </c>
      <c r="S22" s="37">
        <v>8</v>
      </c>
      <c r="T22" s="37" t="s">
        <v>1330</v>
      </c>
      <c r="U22" s="37" t="s">
        <v>1385</v>
      </c>
      <c r="V22" s="37" t="s">
        <v>1387</v>
      </c>
      <c r="W22" s="36">
        <v>63</v>
      </c>
      <c r="X22" s="37">
        <v>6</v>
      </c>
      <c r="Y22" s="38">
        <f t="shared" si="4"/>
        <v>8.6956521739130432E-2</v>
      </c>
      <c r="Z22" s="60">
        <v>0</v>
      </c>
      <c r="AA22" s="60">
        <v>6</v>
      </c>
      <c r="AB22" s="60">
        <v>0</v>
      </c>
      <c r="AC22" s="39" t="s">
        <v>1507</v>
      </c>
      <c r="AD22" s="36" t="s">
        <v>1716</v>
      </c>
      <c r="AE22" s="36">
        <v>0</v>
      </c>
      <c r="AF22" s="36">
        <v>1</v>
      </c>
      <c r="AG22" s="36">
        <v>0</v>
      </c>
      <c r="AH22" s="68" t="str">
        <f t="shared" si="1"/>
        <v>1</v>
      </c>
      <c r="AI22" s="68" t="str">
        <f t="shared" si="2"/>
        <v>0</v>
      </c>
      <c r="AJ22" s="37" t="str">
        <f t="shared" si="3"/>
        <v>1</v>
      </c>
      <c r="AK22" s="37">
        <v>1</v>
      </c>
      <c r="AL22" s="37">
        <v>0</v>
      </c>
      <c r="AM22" s="37">
        <v>1</v>
      </c>
      <c r="AN22" s="36"/>
      <c r="AO22" s="36"/>
    </row>
    <row r="23" spans="1:41" x14ac:dyDescent="0.25">
      <c r="A23" t="s">
        <v>180</v>
      </c>
      <c r="B23" t="s">
        <v>55</v>
      </c>
      <c r="C23">
        <v>2019</v>
      </c>
      <c r="D23" t="s">
        <v>1281</v>
      </c>
      <c r="E23">
        <v>0</v>
      </c>
      <c r="F23" t="s">
        <v>1365</v>
      </c>
      <c r="G23" t="s">
        <v>266</v>
      </c>
      <c r="H23">
        <v>0</v>
      </c>
      <c r="I23" s="11" t="s">
        <v>268</v>
      </c>
      <c r="J23" s="11" t="s">
        <v>268</v>
      </c>
      <c r="K23" t="s">
        <v>1461</v>
      </c>
      <c r="M23" s="11">
        <v>-2</v>
      </c>
      <c r="N23" s="11" t="s">
        <v>277</v>
      </c>
      <c r="O23" s="11" t="s">
        <v>1391</v>
      </c>
      <c r="P23" s="11" t="s">
        <v>1497</v>
      </c>
      <c r="Q23" t="s">
        <v>1395</v>
      </c>
      <c r="R23" s="11">
        <v>8</v>
      </c>
      <c r="S23" s="11">
        <v>8</v>
      </c>
      <c r="T23" s="11" t="s">
        <v>1327</v>
      </c>
      <c r="U23" s="11" t="s">
        <v>1393</v>
      </c>
      <c r="W23">
        <v>50</v>
      </c>
      <c r="X23" s="11">
        <v>8</v>
      </c>
      <c r="Y23" s="22">
        <f t="shared" si="4"/>
        <v>0.13793103448275862</v>
      </c>
      <c r="Z23" s="58">
        <v>0</v>
      </c>
      <c r="AA23" s="58">
        <v>8</v>
      </c>
      <c r="AB23" s="58">
        <v>0</v>
      </c>
      <c r="AC23" s="2" t="s">
        <v>1404</v>
      </c>
      <c r="AD23" t="s">
        <v>1783</v>
      </c>
      <c r="AE23">
        <v>0</v>
      </c>
      <c r="AF23">
        <v>1</v>
      </c>
      <c r="AG23">
        <v>0</v>
      </c>
      <c r="AH23" s="66" t="str">
        <f t="shared" si="1"/>
        <v>1</v>
      </c>
      <c r="AI23" s="66" t="str">
        <f t="shared" si="2"/>
        <v>0</v>
      </c>
      <c r="AJ23" s="11" t="str">
        <f t="shared" si="3"/>
        <v>1</v>
      </c>
      <c r="AK23" s="11">
        <v>1</v>
      </c>
      <c r="AL23" s="11">
        <v>0</v>
      </c>
      <c r="AM23" s="11">
        <v>1</v>
      </c>
    </row>
    <row r="24" spans="1:41" x14ac:dyDescent="0.25">
      <c r="A24" t="s">
        <v>183</v>
      </c>
      <c r="B24" t="s">
        <v>58</v>
      </c>
      <c r="C24">
        <v>2020</v>
      </c>
      <c r="D24" t="s">
        <v>1281</v>
      </c>
      <c r="E24">
        <v>0</v>
      </c>
      <c r="G24" t="s">
        <v>266</v>
      </c>
      <c r="H24">
        <v>0</v>
      </c>
      <c r="I24" s="11" t="s">
        <v>268</v>
      </c>
      <c r="J24" s="11" t="s">
        <v>268</v>
      </c>
      <c r="K24" t="s">
        <v>1646</v>
      </c>
      <c r="L24" t="s">
        <v>1653</v>
      </c>
      <c r="M24" s="11" t="s">
        <v>1308</v>
      </c>
      <c r="N24" s="11" t="s">
        <v>1308</v>
      </c>
      <c r="O24" s="11" t="s">
        <v>1705</v>
      </c>
      <c r="P24" s="11" t="s">
        <v>268</v>
      </c>
      <c r="Q24" t="s">
        <v>1307</v>
      </c>
      <c r="R24" s="11">
        <v>3</v>
      </c>
      <c r="S24" s="11">
        <v>3</v>
      </c>
      <c r="T24" s="11" t="s">
        <v>1330</v>
      </c>
      <c r="U24" s="11" t="s">
        <v>1406</v>
      </c>
      <c r="V24" s="11" t="s">
        <v>1405</v>
      </c>
      <c r="W24">
        <v>85</v>
      </c>
      <c r="X24" s="11">
        <v>15</v>
      </c>
      <c r="Y24" s="22">
        <f t="shared" si="4"/>
        <v>0.15</v>
      </c>
      <c r="Z24" s="58">
        <v>0</v>
      </c>
      <c r="AA24" s="58">
        <v>15</v>
      </c>
      <c r="AB24" s="58">
        <v>0</v>
      </c>
      <c r="AC24" s="2" t="s">
        <v>1408</v>
      </c>
      <c r="AE24">
        <v>0</v>
      </c>
      <c r="AF24">
        <v>1</v>
      </c>
      <c r="AG24">
        <v>0</v>
      </c>
      <c r="AH24" s="66" t="str">
        <f t="shared" si="1"/>
        <v>1</v>
      </c>
      <c r="AI24" s="66" t="str">
        <f t="shared" si="2"/>
        <v>0</v>
      </c>
      <c r="AJ24" s="11" t="str">
        <f t="shared" si="3"/>
        <v>1</v>
      </c>
      <c r="AK24" s="11">
        <v>1</v>
      </c>
      <c r="AL24" s="11">
        <v>0</v>
      </c>
      <c r="AM24" s="11">
        <v>1</v>
      </c>
      <c r="AN24" t="s">
        <v>1291</v>
      </c>
    </row>
    <row r="25" spans="1:41" x14ac:dyDescent="0.25">
      <c r="A25" t="s">
        <v>184</v>
      </c>
      <c r="B25" t="s">
        <v>59</v>
      </c>
      <c r="C25">
        <v>2020</v>
      </c>
      <c r="D25" t="s">
        <v>1281</v>
      </c>
      <c r="E25">
        <v>0</v>
      </c>
      <c r="F25" t="s">
        <v>1409</v>
      </c>
      <c r="G25" t="s">
        <v>266</v>
      </c>
      <c r="H25">
        <v>0</v>
      </c>
      <c r="I25" s="11" t="s">
        <v>268</v>
      </c>
      <c r="J25" s="11" t="s">
        <v>268</v>
      </c>
      <c r="K25" t="s">
        <v>1461</v>
      </c>
      <c r="M25" s="11">
        <v>-2</v>
      </c>
      <c r="N25" s="11" t="s">
        <v>277</v>
      </c>
      <c r="O25" s="11">
        <v>30</v>
      </c>
      <c r="P25" s="11" t="s">
        <v>1412</v>
      </c>
      <c r="Q25" t="s">
        <v>1444</v>
      </c>
      <c r="R25" s="11">
        <v>3</v>
      </c>
      <c r="S25" s="11">
        <v>20</v>
      </c>
      <c r="T25" s="11" t="s">
        <v>1330</v>
      </c>
      <c r="U25" s="11">
        <v>7</v>
      </c>
      <c r="W25">
        <v>12</v>
      </c>
      <c r="X25" s="11">
        <v>1</v>
      </c>
      <c r="Y25" s="22">
        <f t="shared" si="4"/>
        <v>7.6923076923076927E-2</v>
      </c>
      <c r="Z25" s="58">
        <v>0</v>
      </c>
      <c r="AA25" s="58">
        <v>1</v>
      </c>
      <c r="AB25" s="58">
        <v>0</v>
      </c>
      <c r="AC25" s="2" t="s">
        <v>1411</v>
      </c>
      <c r="AD25" t="s">
        <v>1410</v>
      </c>
      <c r="AE25">
        <v>0</v>
      </c>
      <c r="AF25">
        <v>1</v>
      </c>
      <c r="AG25">
        <v>0</v>
      </c>
      <c r="AH25" s="66" t="str">
        <f t="shared" si="1"/>
        <v>1</v>
      </c>
      <c r="AI25" s="66" t="str">
        <f t="shared" si="2"/>
        <v>0</v>
      </c>
      <c r="AJ25" s="11" t="str">
        <f t="shared" si="3"/>
        <v>1</v>
      </c>
      <c r="AK25" s="11">
        <v>1</v>
      </c>
      <c r="AL25" s="11">
        <v>0</v>
      </c>
      <c r="AM25" s="11">
        <v>1</v>
      </c>
      <c r="AN25" t="s">
        <v>1291</v>
      </c>
    </row>
    <row r="26" spans="1:41" x14ac:dyDescent="0.25">
      <c r="A26" s="32"/>
      <c r="B26" s="32" t="s">
        <v>60</v>
      </c>
      <c r="C26" s="32">
        <v>2020</v>
      </c>
      <c r="D26" s="32" t="s">
        <v>1281</v>
      </c>
      <c r="E26" s="32">
        <v>0</v>
      </c>
      <c r="F26" s="32"/>
      <c r="G26" s="32" t="s">
        <v>266</v>
      </c>
      <c r="H26" s="32">
        <v>0</v>
      </c>
      <c r="I26" s="33" t="s">
        <v>268</v>
      </c>
      <c r="J26" s="33" t="s">
        <v>268</v>
      </c>
      <c r="K26" s="32" t="s">
        <v>1646</v>
      </c>
      <c r="L26" s="32" t="s">
        <v>1653</v>
      </c>
      <c r="M26" s="33" t="s">
        <v>1308</v>
      </c>
      <c r="N26" s="33" t="s">
        <v>1308</v>
      </c>
      <c r="O26" s="33" t="s">
        <v>1705</v>
      </c>
      <c r="P26" s="33" t="s">
        <v>268</v>
      </c>
      <c r="Q26" s="32" t="s">
        <v>1307</v>
      </c>
      <c r="R26" s="33">
        <v>6</v>
      </c>
      <c r="S26" s="33">
        <v>6</v>
      </c>
      <c r="T26" s="33" t="s">
        <v>1330</v>
      </c>
      <c r="U26" s="33" t="s">
        <v>1415</v>
      </c>
      <c r="V26" s="33" t="s">
        <v>1414</v>
      </c>
      <c r="W26" s="32">
        <v>78</v>
      </c>
      <c r="X26" s="33">
        <v>3</v>
      </c>
      <c r="Y26" s="34">
        <f t="shared" si="4"/>
        <v>3.7037037037037035E-2</v>
      </c>
      <c r="Z26" s="61">
        <v>0</v>
      </c>
      <c r="AA26" s="61">
        <v>3</v>
      </c>
      <c r="AB26" s="61">
        <v>0</v>
      </c>
      <c r="AC26" s="35" t="s">
        <v>1304</v>
      </c>
      <c r="AD26" s="32" t="s">
        <v>1410</v>
      </c>
      <c r="AE26" s="32">
        <v>0</v>
      </c>
      <c r="AF26" s="32">
        <v>1</v>
      </c>
      <c r="AG26" s="32">
        <v>0</v>
      </c>
      <c r="AH26" s="69" t="str">
        <f t="shared" si="1"/>
        <v>1</v>
      </c>
      <c r="AI26" s="69" t="str">
        <f t="shared" si="2"/>
        <v>0</v>
      </c>
      <c r="AJ26" s="33" t="str">
        <f t="shared" si="3"/>
        <v>1</v>
      </c>
      <c r="AK26" s="33">
        <v>1</v>
      </c>
      <c r="AL26" s="33">
        <v>0</v>
      </c>
      <c r="AM26" s="33">
        <v>1</v>
      </c>
      <c r="AN26" s="32"/>
      <c r="AO26" s="32"/>
    </row>
    <row r="27" spans="1:41" x14ac:dyDescent="0.25">
      <c r="A27" t="s">
        <v>186</v>
      </c>
      <c r="B27" t="s">
        <v>61</v>
      </c>
      <c r="C27">
        <v>2020</v>
      </c>
      <c r="D27" t="s">
        <v>1281</v>
      </c>
      <c r="E27">
        <v>1</v>
      </c>
      <c r="G27" t="s">
        <v>266</v>
      </c>
      <c r="H27">
        <v>1</v>
      </c>
      <c r="I27" s="11">
        <v>0.01</v>
      </c>
      <c r="J27" s="11">
        <v>1</v>
      </c>
      <c r="M27" s="11">
        <v>2</v>
      </c>
      <c r="N27" s="11" t="s">
        <v>1304</v>
      </c>
      <c r="O27" s="11" t="s">
        <v>281</v>
      </c>
      <c r="P27" s="11" t="s">
        <v>268</v>
      </c>
      <c r="Q27" t="s">
        <v>268</v>
      </c>
      <c r="R27" s="11">
        <v>4</v>
      </c>
      <c r="S27" s="11">
        <v>4</v>
      </c>
      <c r="T27" s="11" t="s">
        <v>1330</v>
      </c>
      <c r="U27" s="11" t="s">
        <v>1418</v>
      </c>
      <c r="V27" s="11" t="s">
        <v>1417</v>
      </c>
      <c r="W27">
        <v>17</v>
      </c>
      <c r="X27" s="11">
        <v>3</v>
      </c>
      <c r="Y27" s="22">
        <f t="shared" si="4"/>
        <v>0.15</v>
      </c>
      <c r="Z27" s="58">
        <v>1</v>
      </c>
      <c r="AA27" s="58">
        <v>2</v>
      </c>
      <c r="AB27" s="58">
        <v>0</v>
      </c>
      <c r="AC27" s="2" t="s">
        <v>1304</v>
      </c>
      <c r="AD27" t="s">
        <v>1784</v>
      </c>
      <c r="AE27">
        <v>1</v>
      </c>
      <c r="AF27">
        <v>1</v>
      </c>
      <c r="AG27">
        <v>0</v>
      </c>
      <c r="AH27" s="66" t="str">
        <f t="shared" si="1"/>
        <v>1</v>
      </c>
      <c r="AI27" s="66" t="str">
        <f t="shared" si="2"/>
        <v>1</v>
      </c>
      <c r="AJ27" s="11" t="str">
        <f t="shared" si="3"/>
        <v>1</v>
      </c>
      <c r="AK27" s="11">
        <v>1</v>
      </c>
      <c r="AL27" s="11">
        <v>1</v>
      </c>
      <c r="AM27" s="11">
        <v>1</v>
      </c>
    </row>
    <row r="28" spans="1:41" x14ac:dyDescent="0.25">
      <c r="A28" t="s">
        <v>187</v>
      </c>
      <c r="B28" t="s">
        <v>62</v>
      </c>
      <c r="C28">
        <v>2019</v>
      </c>
      <c r="D28" t="s">
        <v>1281</v>
      </c>
      <c r="E28">
        <v>0</v>
      </c>
      <c r="G28" t="s">
        <v>266</v>
      </c>
      <c r="H28">
        <v>1</v>
      </c>
      <c r="I28" s="11" t="s">
        <v>1304</v>
      </c>
      <c r="J28" s="11" t="s">
        <v>1304</v>
      </c>
      <c r="K28" t="s">
        <v>1647</v>
      </c>
      <c r="L28" t="s">
        <v>1655</v>
      </c>
      <c r="M28" s="11" t="s">
        <v>1308</v>
      </c>
      <c r="N28" s="11" t="s">
        <v>1308</v>
      </c>
      <c r="O28" s="11" t="s">
        <v>1378</v>
      </c>
      <c r="P28" s="11" t="s">
        <v>1508</v>
      </c>
      <c r="Q28" t="s">
        <v>1307</v>
      </c>
      <c r="R28" s="11">
        <v>1.5</v>
      </c>
      <c r="S28" s="11">
        <v>1.2</v>
      </c>
      <c r="T28" s="11" t="s">
        <v>1327</v>
      </c>
      <c r="U28" s="11">
        <v>0.5</v>
      </c>
      <c r="W28">
        <v>46</v>
      </c>
      <c r="X28" s="11">
        <v>3</v>
      </c>
      <c r="Y28" s="22">
        <f t="shared" si="4"/>
        <v>6.1224489795918366E-2</v>
      </c>
      <c r="Z28" s="58">
        <v>0</v>
      </c>
      <c r="AA28" s="58">
        <v>3</v>
      </c>
      <c r="AB28" s="58">
        <v>0</v>
      </c>
      <c r="AC28" s="2" t="s">
        <v>1304</v>
      </c>
      <c r="AD28" t="s">
        <v>1717</v>
      </c>
      <c r="AE28">
        <v>0</v>
      </c>
      <c r="AF28">
        <v>1</v>
      </c>
      <c r="AG28">
        <v>0</v>
      </c>
      <c r="AH28" s="66" t="str">
        <f t="shared" si="1"/>
        <v>1</v>
      </c>
      <c r="AI28" s="66" t="str">
        <f t="shared" si="2"/>
        <v>0</v>
      </c>
      <c r="AJ28" s="11" t="str">
        <f t="shared" si="3"/>
        <v>1</v>
      </c>
      <c r="AK28" s="11">
        <v>1</v>
      </c>
      <c r="AL28" s="11">
        <v>0</v>
      </c>
      <c r="AM28" s="11">
        <v>1</v>
      </c>
    </row>
    <row r="29" spans="1:41" x14ac:dyDescent="0.25">
      <c r="A29" t="s">
        <v>188</v>
      </c>
      <c r="B29" t="s">
        <v>63</v>
      </c>
      <c r="C29">
        <v>2020</v>
      </c>
      <c r="D29" t="s">
        <v>1281</v>
      </c>
      <c r="E29">
        <v>0</v>
      </c>
      <c r="F29" t="s">
        <v>1365</v>
      </c>
      <c r="G29" t="s">
        <v>266</v>
      </c>
      <c r="H29">
        <v>0</v>
      </c>
      <c r="I29" s="11" t="s">
        <v>268</v>
      </c>
      <c r="J29" s="11" t="s">
        <v>268</v>
      </c>
      <c r="M29" s="11" t="s">
        <v>1308</v>
      </c>
      <c r="N29" s="11" t="s">
        <v>1308</v>
      </c>
      <c r="O29" s="11" t="s">
        <v>1378</v>
      </c>
      <c r="P29" s="11" t="s">
        <v>268</v>
      </c>
      <c r="Q29" t="s">
        <v>1422</v>
      </c>
      <c r="R29" s="11">
        <v>2</v>
      </c>
      <c r="S29" s="11">
        <v>5.75</v>
      </c>
      <c r="T29" s="11" t="s">
        <v>1327</v>
      </c>
      <c r="U29" s="11" t="s">
        <v>1266</v>
      </c>
      <c r="W29">
        <v>65</v>
      </c>
      <c r="X29" s="11">
        <v>21</v>
      </c>
      <c r="Y29" s="22">
        <f t="shared" si="4"/>
        <v>0.2441860465116279</v>
      </c>
      <c r="Z29" s="58" t="s">
        <v>1304</v>
      </c>
      <c r="AA29" s="58">
        <v>21</v>
      </c>
      <c r="AB29" s="58">
        <v>0</v>
      </c>
      <c r="AC29" s="2" t="s">
        <v>1734</v>
      </c>
      <c r="AD29" t="s">
        <v>1735</v>
      </c>
      <c r="AE29">
        <v>1</v>
      </c>
      <c r="AF29">
        <v>1</v>
      </c>
      <c r="AG29">
        <v>0</v>
      </c>
      <c r="AH29" s="66" t="str">
        <f t="shared" si="1"/>
        <v>1</v>
      </c>
      <c r="AI29" s="66" t="str">
        <f t="shared" si="2"/>
        <v>1</v>
      </c>
      <c r="AJ29" s="11" t="str">
        <f t="shared" si="3"/>
        <v>1</v>
      </c>
      <c r="AK29" s="11">
        <v>1</v>
      </c>
      <c r="AL29" s="11">
        <v>1</v>
      </c>
      <c r="AM29" s="11">
        <v>1</v>
      </c>
    </row>
    <row r="30" spans="1:41" x14ac:dyDescent="0.25">
      <c r="A30" t="s">
        <v>194</v>
      </c>
      <c r="B30" t="s">
        <v>69</v>
      </c>
      <c r="C30">
        <v>2019</v>
      </c>
      <c r="D30" t="s">
        <v>1281</v>
      </c>
      <c r="E30">
        <v>0</v>
      </c>
      <c r="G30" t="s">
        <v>266</v>
      </c>
      <c r="H30">
        <v>0</v>
      </c>
      <c r="I30" s="11" t="s">
        <v>268</v>
      </c>
      <c r="J30" s="11" t="s">
        <v>268</v>
      </c>
      <c r="K30" t="s">
        <v>1461</v>
      </c>
      <c r="M30" s="11">
        <v>-2</v>
      </c>
      <c r="N30" s="11" t="s">
        <v>277</v>
      </c>
      <c r="O30" s="11" t="s">
        <v>283</v>
      </c>
      <c r="P30" s="11" t="s">
        <v>1497</v>
      </c>
      <c r="Q30" t="s">
        <v>1307</v>
      </c>
      <c r="R30" s="11">
        <v>8</v>
      </c>
      <c r="S30" s="11">
        <v>8</v>
      </c>
      <c r="T30" s="11" t="s">
        <v>1433</v>
      </c>
      <c r="U30" s="11" t="s">
        <v>1431</v>
      </c>
      <c r="W30">
        <v>60</v>
      </c>
      <c r="X30" s="11">
        <v>1</v>
      </c>
      <c r="Y30" s="22">
        <f t="shared" si="4"/>
        <v>1.6393442622950821E-2</v>
      </c>
      <c r="Z30" s="58">
        <v>0</v>
      </c>
      <c r="AA30" s="58">
        <v>1</v>
      </c>
      <c r="AB30" s="58">
        <v>0</v>
      </c>
      <c r="AC30" s="2" t="s">
        <v>1512</v>
      </c>
      <c r="AD30" t="s">
        <v>1439</v>
      </c>
      <c r="AE30">
        <v>0</v>
      </c>
      <c r="AF30">
        <v>1</v>
      </c>
      <c r="AG30">
        <v>0</v>
      </c>
      <c r="AH30" s="66" t="str">
        <f t="shared" si="1"/>
        <v>1</v>
      </c>
      <c r="AI30" s="66" t="str">
        <f t="shared" si="2"/>
        <v>0</v>
      </c>
      <c r="AJ30" s="11" t="str">
        <f t="shared" si="3"/>
        <v>1</v>
      </c>
      <c r="AK30" s="11">
        <v>1</v>
      </c>
      <c r="AL30" s="11">
        <v>0</v>
      </c>
      <c r="AM30" s="11">
        <v>1</v>
      </c>
    </row>
    <row r="31" spans="1:41" x14ac:dyDescent="0.25">
      <c r="A31" t="s">
        <v>197</v>
      </c>
      <c r="B31" t="s">
        <v>72</v>
      </c>
      <c r="C31">
        <v>2019</v>
      </c>
      <c r="D31" t="s">
        <v>1281</v>
      </c>
      <c r="E31">
        <v>1</v>
      </c>
      <c r="G31" t="s">
        <v>266</v>
      </c>
      <c r="H31">
        <v>0</v>
      </c>
      <c r="I31" s="11" t="s">
        <v>268</v>
      </c>
      <c r="J31" s="11" t="s">
        <v>268</v>
      </c>
      <c r="K31" t="s">
        <v>1641</v>
      </c>
      <c r="L31" t="s">
        <v>1445</v>
      </c>
      <c r="M31" s="11">
        <v>-1</v>
      </c>
      <c r="N31" s="11" t="s">
        <v>1300</v>
      </c>
      <c r="O31" s="11" t="s">
        <v>1378</v>
      </c>
      <c r="P31" s="11" t="s">
        <v>268</v>
      </c>
      <c r="Q31" t="s">
        <v>1444</v>
      </c>
      <c r="R31" s="11">
        <v>4</v>
      </c>
      <c r="S31" s="11" t="s">
        <v>1308</v>
      </c>
      <c r="T31" s="11" t="s">
        <v>1330</v>
      </c>
      <c r="U31" s="11" t="s">
        <v>1443</v>
      </c>
      <c r="V31" s="11" t="s">
        <v>1442</v>
      </c>
      <c r="W31">
        <v>37</v>
      </c>
      <c r="X31" s="11">
        <v>6</v>
      </c>
      <c r="Y31" s="22">
        <f t="shared" si="4"/>
        <v>0.13953488372093023</v>
      </c>
      <c r="Z31" s="58">
        <v>0</v>
      </c>
      <c r="AA31" s="58">
        <v>0</v>
      </c>
      <c r="AB31" s="58">
        <v>6</v>
      </c>
      <c r="AC31" t="s">
        <v>1304</v>
      </c>
      <c r="AD31" t="s">
        <v>1683</v>
      </c>
      <c r="AE31">
        <v>0</v>
      </c>
      <c r="AF31">
        <v>1</v>
      </c>
      <c r="AG31">
        <v>1</v>
      </c>
      <c r="AH31" s="66" t="str">
        <f t="shared" si="1"/>
        <v>1</v>
      </c>
      <c r="AI31" s="66" t="str">
        <f t="shared" si="2"/>
        <v>1</v>
      </c>
      <c r="AJ31" s="11" t="str">
        <f t="shared" si="3"/>
        <v>1</v>
      </c>
      <c r="AK31" s="11">
        <v>1</v>
      </c>
      <c r="AL31" s="11">
        <v>1</v>
      </c>
      <c r="AM31" s="11">
        <v>1</v>
      </c>
    </row>
    <row r="32" spans="1:41" x14ac:dyDescent="0.25">
      <c r="A32" t="s">
        <v>199</v>
      </c>
      <c r="B32" t="s">
        <v>74</v>
      </c>
      <c r="C32">
        <v>2019</v>
      </c>
      <c r="D32" t="s">
        <v>1281</v>
      </c>
      <c r="E32">
        <v>1</v>
      </c>
      <c r="G32" t="s">
        <v>266</v>
      </c>
      <c r="H32">
        <v>0</v>
      </c>
      <c r="I32" s="11" t="s">
        <v>268</v>
      </c>
      <c r="J32" s="11" t="s">
        <v>268</v>
      </c>
      <c r="K32" t="s">
        <v>1461</v>
      </c>
      <c r="M32" s="11" t="s">
        <v>1308</v>
      </c>
      <c r="N32" s="11" t="s">
        <v>1308</v>
      </c>
      <c r="O32" s="11" t="s">
        <v>1449</v>
      </c>
      <c r="P32" s="11" t="s">
        <v>1498</v>
      </c>
      <c r="Q32" t="s">
        <v>1450</v>
      </c>
      <c r="R32" s="11">
        <v>2.5</v>
      </c>
      <c r="S32" s="11">
        <v>0.5</v>
      </c>
      <c r="T32" s="11" t="s">
        <v>1327</v>
      </c>
      <c r="U32" s="11" t="s">
        <v>1447</v>
      </c>
      <c r="W32">
        <v>36</v>
      </c>
      <c r="X32" s="11">
        <v>13</v>
      </c>
      <c r="Y32" s="22">
        <f t="shared" si="4"/>
        <v>0.26530612244897961</v>
      </c>
      <c r="Z32" s="58">
        <v>0</v>
      </c>
      <c r="AA32" s="58">
        <v>13</v>
      </c>
      <c r="AB32" s="58">
        <v>0</v>
      </c>
      <c r="AC32" s="2" t="s">
        <v>1513</v>
      </c>
      <c r="AD32" t="s">
        <v>1718</v>
      </c>
      <c r="AE32">
        <v>0</v>
      </c>
      <c r="AF32">
        <v>1</v>
      </c>
      <c r="AG32">
        <v>0</v>
      </c>
      <c r="AH32" s="66" t="str">
        <f t="shared" si="1"/>
        <v>1</v>
      </c>
      <c r="AI32" s="66" t="str">
        <f t="shared" si="2"/>
        <v>0</v>
      </c>
      <c r="AJ32" s="11" t="str">
        <f t="shared" si="3"/>
        <v>1</v>
      </c>
      <c r="AK32" s="11">
        <v>1</v>
      </c>
      <c r="AL32" s="11">
        <v>0</v>
      </c>
      <c r="AM32" s="11">
        <v>1</v>
      </c>
    </row>
    <row r="33" spans="1:41" x14ac:dyDescent="0.25">
      <c r="A33" t="s">
        <v>200</v>
      </c>
      <c r="B33" t="s">
        <v>75</v>
      </c>
      <c r="C33">
        <v>2019</v>
      </c>
      <c r="D33" t="s">
        <v>1281</v>
      </c>
      <c r="E33">
        <v>0</v>
      </c>
      <c r="F33" t="s">
        <v>1467</v>
      </c>
      <c r="G33" t="s">
        <v>266</v>
      </c>
      <c r="H33">
        <v>0</v>
      </c>
      <c r="I33" s="11" t="s">
        <v>268</v>
      </c>
      <c r="J33" s="11" t="s">
        <v>268</v>
      </c>
      <c r="K33" t="s">
        <v>1640</v>
      </c>
      <c r="L33" t="s">
        <v>1702</v>
      </c>
      <c r="M33" s="11" t="s">
        <v>1308</v>
      </c>
      <c r="N33" s="11" t="s">
        <v>1308</v>
      </c>
      <c r="O33" s="11" t="s">
        <v>1451</v>
      </c>
      <c r="P33" s="11" t="s">
        <v>1498</v>
      </c>
      <c r="Q33" t="s">
        <v>1450</v>
      </c>
      <c r="R33" s="11">
        <v>4</v>
      </c>
      <c r="S33" s="11">
        <v>3</v>
      </c>
      <c r="T33" s="11" t="s">
        <v>1327</v>
      </c>
      <c r="U33" s="11" t="s">
        <v>1455</v>
      </c>
      <c r="W33">
        <v>40</v>
      </c>
      <c r="X33" s="11">
        <v>4</v>
      </c>
      <c r="Y33" s="22">
        <f t="shared" si="4"/>
        <v>9.0909090909090912E-2</v>
      </c>
      <c r="Z33" s="58">
        <v>0</v>
      </c>
      <c r="AA33" s="58">
        <v>4</v>
      </c>
      <c r="AB33" s="58">
        <v>0</v>
      </c>
      <c r="AC33" s="2" t="s">
        <v>1407</v>
      </c>
      <c r="AD33" t="s">
        <v>1453</v>
      </c>
      <c r="AE33">
        <v>0</v>
      </c>
      <c r="AF33">
        <v>1</v>
      </c>
      <c r="AG33">
        <v>0</v>
      </c>
      <c r="AH33" s="66" t="str">
        <f t="shared" si="1"/>
        <v>1</v>
      </c>
      <c r="AI33" s="66" t="str">
        <f t="shared" si="2"/>
        <v>0</v>
      </c>
      <c r="AJ33" s="11" t="str">
        <f t="shared" si="3"/>
        <v>1</v>
      </c>
      <c r="AK33" s="11">
        <v>1</v>
      </c>
      <c r="AL33" s="11">
        <v>0</v>
      </c>
      <c r="AM33" s="11">
        <v>1</v>
      </c>
    </row>
    <row r="34" spans="1:41" x14ac:dyDescent="0.25">
      <c r="A34" s="44" t="s">
        <v>201</v>
      </c>
      <c r="B34" s="44" t="s">
        <v>76</v>
      </c>
      <c r="C34" s="44">
        <v>2019</v>
      </c>
      <c r="D34" s="44" t="s">
        <v>1281</v>
      </c>
      <c r="E34" s="44">
        <v>0</v>
      </c>
      <c r="F34" s="44" t="s">
        <v>1467</v>
      </c>
      <c r="G34" s="44" t="s">
        <v>266</v>
      </c>
      <c r="H34" s="44">
        <v>0</v>
      </c>
      <c r="I34" s="45" t="s">
        <v>268</v>
      </c>
      <c r="J34" s="45" t="s">
        <v>268</v>
      </c>
      <c r="K34" s="44" t="s">
        <v>1640</v>
      </c>
      <c r="L34" s="44" t="s">
        <v>1702</v>
      </c>
      <c r="M34" s="45" t="s">
        <v>1308</v>
      </c>
      <c r="N34" s="45" t="s">
        <v>1308</v>
      </c>
      <c r="O34" s="45" t="s">
        <v>1451</v>
      </c>
      <c r="P34" s="45" t="s">
        <v>1498</v>
      </c>
      <c r="Q34" s="44" t="s">
        <v>1450</v>
      </c>
      <c r="R34" s="45">
        <v>4</v>
      </c>
      <c r="S34" s="45">
        <v>3</v>
      </c>
      <c r="T34" s="45" t="s">
        <v>1327</v>
      </c>
      <c r="U34" s="45" t="s">
        <v>1455</v>
      </c>
      <c r="V34" s="45" t="s">
        <v>1315</v>
      </c>
      <c r="W34" s="44">
        <v>30</v>
      </c>
      <c r="X34" s="45">
        <v>1</v>
      </c>
      <c r="Y34" s="46">
        <f t="shared" si="4"/>
        <v>3.2258064516129031E-2</v>
      </c>
      <c r="Z34" s="62">
        <v>0</v>
      </c>
      <c r="AA34" s="62">
        <v>1</v>
      </c>
      <c r="AB34" s="62">
        <v>0</v>
      </c>
      <c r="AC34" s="47" t="s">
        <v>1514</v>
      </c>
      <c r="AD34" s="44" t="s">
        <v>1719</v>
      </c>
      <c r="AE34" s="44">
        <v>0</v>
      </c>
      <c r="AF34" s="44">
        <v>1</v>
      </c>
      <c r="AG34" s="44">
        <v>0</v>
      </c>
      <c r="AH34" s="70" t="str">
        <f t="shared" ref="AH34:AH62" si="5">IF(SUM(AE34:AF34)&gt;0,"1","0")</f>
        <v>1</v>
      </c>
      <c r="AI34" s="70" t="str">
        <f t="shared" ref="AI34:AI62" si="6">IF(SUM(AG34,AE34)&gt;0,"1","0")</f>
        <v>0</v>
      </c>
      <c r="AJ34" s="45" t="str">
        <f t="shared" ref="AJ34:AJ62" si="7">IF(SUM(AE34:AG34)&gt;0,"1","0")</f>
        <v>1</v>
      </c>
      <c r="AK34" s="45">
        <v>1</v>
      </c>
      <c r="AL34" s="45">
        <v>0</v>
      </c>
      <c r="AM34" s="45">
        <v>1</v>
      </c>
      <c r="AN34" s="44"/>
      <c r="AO34" s="44"/>
    </row>
    <row r="35" spans="1:41" x14ac:dyDescent="0.25">
      <c r="A35" s="44" t="s">
        <v>201</v>
      </c>
      <c r="B35" s="44" t="s">
        <v>76</v>
      </c>
      <c r="C35" s="44">
        <v>2019</v>
      </c>
      <c r="D35" s="44" t="s">
        <v>1281</v>
      </c>
      <c r="E35" s="44">
        <v>0</v>
      </c>
      <c r="F35" s="44" t="s">
        <v>1467</v>
      </c>
      <c r="G35" s="44" t="s">
        <v>266</v>
      </c>
      <c r="H35" s="44">
        <v>0</v>
      </c>
      <c r="I35" s="45" t="s">
        <v>268</v>
      </c>
      <c r="J35" s="45" t="s">
        <v>268</v>
      </c>
      <c r="K35" s="44" t="s">
        <v>1640</v>
      </c>
      <c r="L35" s="44" t="s">
        <v>1702</v>
      </c>
      <c r="M35" s="45" t="s">
        <v>1308</v>
      </c>
      <c r="N35" s="45" t="s">
        <v>1308</v>
      </c>
      <c r="O35" s="45" t="s">
        <v>1451</v>
      </c>
      <c r="P35" s="45" t="s">
        <v>1498</v>
      </c>
      <c r="Q35" s="44" t="s">
        <v>1450</v>
      </c>
      <c r="R35" s="45">
        <v>4</v>
      </c>
      <c r="S35" s="45">
        <v>3</v>
      </c>
      <c r="T35" s="45" t="s">
        <v>1327</v>
      </c>
      <c r="U35" s="45" t="s">
        <v>1455</v>
      </c>
      <c r="V35" s="45" t="s">
        <v>1397</v>
      </c>
      <c r="W35" s="44">
        <v>79</v>
      </c>
      <c r="X35" s="45">
        <v>17</v>
      </c>
      <c r="Y35" s="46">
        <f t="shared" si="4"/>
        <v>0.17708333333333334</v>
      </c>
      <c r="Z35" s="62">
        <v>0</v>
      </c>
      <c r="AA35" s="62">
        <v>1</v>
      </c>
      <c r="AB35" s="62">
        <v>0</v>
      </c>
      <c r="AC35" s="47" t="s">
        <v>1514</v>
      </c>
      <c r="AD35" s="44" t="s">
        <v>1719</v>
      </c>
      <c r="AE35" s="44">
        <v>0</v>
      </c>
      <c r="AF35" s="44">
        <v>1</v>
      </c>
      <c r="AG35" s="44">
        <v>0</v>
      </c>
      <c r="AH35" s="70" t="str">
        <f t="shared" si="5"/>
        <v>1</v>
      </c>
      <c r="AI35" s="70" t="str">
        <f t="shared" si="6"/>
        <v>0</v>
      </c>
      <c r="AJ35" s="45" t="str">
        <f t="shared" si="7"/>
        <v>1</v>
      </c>
      <c r="AK35" s="45">
        <v>1</v>
      </c>
      <c r="AL35" s="45">
        <v>0</v>
      </c>
      <c r="AM35" s="45">
        <v>1</v>
      </c>
      <c r="AN35" s="44"/>
      <c r="AO35" s="44"/>
    </row>
    <row r="36" spans="1:41" x14ac:dyDescent="0.25">
      <c r="A36" t="s">
        <v>202</v>
      </c>
      <c r="B36" t="s">
        <v>77</v>
      </c>
      <c r="C36">
        <v>2020</v>
      </c>
      <c r="D36" t="s">
        <v>1281</v>
      </c>
      <c r="E36">
        <v>0</v>
      </c>
      <c r="F36" t="s">
        <v>1341</v>
      </c>
      <c r="G36" t="s">
        <v>266</v>
      </c>
      <c r="H36">
        <v>0</v>
      </c>
      <c r="I36" s="11" t="s">
        <v>268</v>
      </c>
      <c r="J36" s="11" t="s">
        <v>268</v>
      </c>
      <c r="K36" t="s">
        <v>1640</v>
      </c>
      <c r="L36" t="s">
        <v>1702</v>
      </c>
      <c r="M36" s="11" t="s">
        <v>1308</v>
      </c>
      <c r="N36" s="11" t="s">
        <v>1308</v>
      </c>
      <c r="O36" s="11" t="s">
        <v>1451</v>
      </c>
      <c r="P36" s="11" t="s">
        <v>1498</v>
      </c>
      <c r="Q36" t="s">
        <v>1450</v>
      </c>
      <c r="R36" s="11">
        <v>4</v>
      </c>
      <c r="S36" s="11">
        <v>3</v>
      </c>
      <c r="T36" s="11" t="s">
        <v>1327</v>
      </c>
      <c r="U36" s="11" t="s">
        <v>1455</v>
      </c>
      <c r="W36">
        <v>136</v>
      </c>
      <c r="X36" s="11" t="s">
        <v>1304</v>
      </c>
      <c r="Y36" s="22" t="s">
        <v>1304</v>
      </c>
      <c r="Z36" s="58">
        <v>0</v>
      </c>
      <c r="AA36" s="58" t="s">
        <v>1304</v>
      </c>
      <c r="AB36" s="58">
        <v>0</v>
      </c>
      <c r="AC36" s="2" t="s">
        <v>1514</v>
      </c>
      <c r="AD36" t="s">
        <v>1720</v>
      </c>
      <c r="AE36">
        <v>0</v>
      </c>
      <c r="AF36">
        <v>1</v>
      </c>
      <c r="AG36">
        <v>0</v>
      </c>
      <c r="AH36" s="66" t="str">
        <f t="shared" si="5"/>
        <v>1</v>
      </c>
      <c r="AI36" s="66" t="str">
        <f t="shared" si="6"/>
        <v>0</v>
      </c>
      <c r="AJ36" s="11" t="str">
        <f t="shared" si="7"/>
        <v>1</v>
      </c>
      <c r="AK36" s="11">
        <v>1</v>
      </c>
      <c r="AL36" s="11">
        <v>0</v>
      </c>
      <c r="AM36" s="11">
        <v>1</v>
      </c>
    </row>
    <row r="37" spans="1:41" x14ac:dyDescent="0.25">
      <c r="A37" s="48" t="s">
        <v>203</v>
      </c>
      <c r="B37" s="48" t="s">
        <v>78</v>
      </c>
      <c r="C37" s="48">
        <v>2019</v>
      </c>
      <c r="D37" s="48" t="s">
        <v>1281</v>
      </c>
      <c r="E37" s="48">
        <v>0</v>
      </c>
      <c r="F37" s="48" t="s">
        <v>1466</v>
      </c>
      <c r="G37" s="48" t="s">
        <v>266</v>
      </c>
      <c r="H37" s="48">
        <v>1</v>
      </c>
      <c r="I37" s="49" t="s">
        <v>1304</v>
      </c>
      <c r="J37" s="49">
        <v>1</v>
      </c>
      <c r="K37" s="48" t="s">
        <v>1686</v>
      </c>
      <c r="L37" s="48" t="s">
        <v>1465</v>
      </c>
      <c r="M37" s="49" t="s">
        <v>1308</v>
      </c>
      <c r="N37" s="49" t="s">
        <v>1308</v>
      </c>
      <c r="O37" s="49" t="s">
        <v>1378</v>
      </c>
      <c r="P37" s="49" t="s">
        <v>1501</v>
      </c>
      <c r="Q37" s="48" t="s">
        <v>1347</v>
      </c>
      <c r="R37" s="49">
        <v>10</v>
      </c>
      <c r="S37" s="49">
        <v>7</v>
      </c>
      <c r="T37" s="49" t="s">
        <v>1330</v>
      </c>
      <c r="U37" s="49" t="s">
        <v>1576</v>
      </c>
      <c r="V37" s="49" t="s">
        <v>1684</v>
      </c>
      <c r="W37" s="48">
        <v>44</v>
      </c>
      <c r="X37" s="49">
        <v>1</v>
      </c>
      <c r="Y37" s="50">
        <f t="shared" ref="Y37:Y62" si="8">X37/(W37+X37)</f>
        <v>2.2222222222222223E-2</v>
      </c>
      <c r="Z37" s="63">
        <v>0</v>
      </c>
      <c r="AA37" s="63">
        <v>1</v>
      </c>
      <c r="AB37" s="63">
        <v>0</v>
      </c>
      <c r="AC37" s="51" t="s">
        <v>1515</v>
      </c>
      <c r="AD37" s="48" t="s">
        <v>1721</v>
      </c>
      <c r="AE37" s="48">
        <v>0</v>
      </c>
      <c r="AF37" s="48">
        <v>1</v>
      </c>
      <c r="AG37" s="48">
        <v>0</v>
      </c>
      <c r="AH37" s="71" t="str">
        <f t="shared" si="5"/>
        <v>1</v>
      </c>
      <c r="AI37" s="71" t="str">
        <f t="shared" si="6"/>
        <v>0</v>
      </c>
      <c r="AJ37" s="49" t="str">
        <f t="shared" si="7"/>
        <v>1</v>
      </c>
      <c r="AK37" s="49">
        <v>1</v>
      </c>
      <c r="AL37" s="49">
        <v>0</v>
      </c>
      <c r="AM37" s="49">
        <v>1</v>
      </c>
      <c r="AN37" s="48"/>
      <c r="AO37" s="48"/>
    </row>
    <row r="38" spans="1:41" x14ac:dyDescent="0.25">
      <c r="A38" s="48" t="s">
        <v>203</v>
      </c>
      <c r="B38" s="48" t="s">
        <v>78</v>
      </c>
      <c r="C38" s="48">
        <v>2019</v>
      </c>
      <c r="D38" s="48" t="s">
        <v>1281</v>
      </c>
      <c r="E38" s="48">
        <v>0</v>
      </c>
      <c r="F38" s="48" t="s">
        <v>1466</v>
      </c>
      <c r="G38" s="48" t="s">
        <v>266</v>
      </c>
      <c r="H38" s="48">
        <v>1</v>
      </c>
      <c r="I38" s="49" t="s">
        <v>1304</v>
      </c>
      <c r="J38" s="49">
        <v>1</v>
      </c>
      <c r="K38" s="48" t="s">
        <v>1686</v>
      </c>
      <c r="L38" s="48" t="s">
        <v>1465</v>
      </c>
      <c r="M38" s="49" t="s">
        <v>1308</v>
      </c>
      <c r="N38" s="49" t="s">
        <v>1308</v>
      </c>
      <c r="O38" s="49" t="s">
        <v>1378</v>
      </c>
      <c r="P38" s="49" t="s">
        <v>1501</v>
      </c>
      <c r="Q38" s="48" t="s">
        <v>1347</v>
      </c>
      <c r="R38" s="49">
        <v>8</v>
      </c>
      <c r="S38" s="49">
        <v>5</v>
      </c>
      <c r="T38" s="49" t="s">
        <v>1687</v>
      </c>
      <c r="U38" s="49" t="s">
        <v>1576</v>
      </c>
      <c r="V38" s="49" t="s">
        <v>1685</v>
      </c>
      <c r="W38" s="48">
        <v>30</v>
      </c>
      <c r="X38" s="49">
        <v>11</v>
      </c>
      <c r="Y38" s="50">
        <f t="shared" si="8"/>
        <v>0.26829268292682928</v>
      </c>
      <c r="Z38" s="63">
        <v>0</v>
      </c>
      <c r="AA38" s="63">
        <v>11</v>
      </c>
      <c r="AB38" s="63">
        <v>0</v>
      </c>
      <c r="AC38" s="51" t="s">
        <v>1515</v>
      </c>
      <c r="AD38" s="48" t="s">
        <v>1722</v>
      </c>
      <c r="AE38" s="48">
        <v>0</v>
      </c>
      <c r="AF38" s="48">
        <v>1</v>
      </c>
      <c r="AG38" s="48">
        <v>0</v>
      </c>
      <c r="AH38" s="71" t="str">
        <f t="shared" si="5"/>
        <v>1</v>
      </c>
      <c r="AI38" s="71" t="str">
        <f t="shared" si="6"/>
        <v>0</v>
      </c>
      <c r="AJ38" s="49" t="str">
        <f t="shared" si="7"/>
        <v>1</v>
      </c>
      <c r="AK38" s="49">
        <v>1</v>
      </c>
      <c r="AL38" s="49">
        <v>0</v>
      </c>
      <c r="AM38" s="49">
        <v>1</v>
      </c>
      <c r="AN38" s="48"/>
      <c r="AO38" s="48" t="s">
        <v>1434</v>
      </c>
    </row>
    <row r="39" spans="1:41" x14ac:dyDescent="0.25">
      <c r="A39" t="s">
        <v>204</v>
      </c>
      <c r="B39" t="s">
        <v>79</v>
      </c>
      <c r="C39">
        <v>2019</v>
      </c>
      <c r="D39" t="s">
        <v>1281</v>
      </c>
      <c r="E39">
        <v>1</v>
      </c>
      <c r="G39" t="s">
        <v>266</v>
      </c>
      <c r="H39">
        <v>0</v>
      </c>
      <c r="I39" s="11" t="s">
        <v>268</v>
      </c>
      <c r="J39" s="11" t="s">
        <v>268</v>
      </c>
      <c r="K39" t="s">
        <v>1461</v>
      </c>
      <c r="M39" s="11">
        <v>-4</v>
      </c>
      <c r="N39" s="11" t="s">
        <v>277</v>
      </c>
      <c r="O39" s="11" t="s">
        <v>1298</v>
      </c>
      <c r="P39" s="11" t="s">
        <v>1412</v>
      </c>
      <c r="Q39" t="s">
        <v>1472</v>
      </c>
      <c r="R39" s="11">
        <v>8</v>
      </c>
      <c r="S39" s="11">
        <v>7.5</v>
      </c>
      <c r="T39" s="11" t="s">
        <v>1330</v>
      </c>
      <c r="U39" s="11" t="s">
        <v>1471</v>
      </c>
      <c r="W39">
        <v>62</v>
      </c>
      <c r="X39" s="11">
        <v>24</v>
      </c>
      <c r="Y39" s="22">
        <f t="shared" si="8"/>
        <v>0.27906976744186046</v>
      </c>
      <c r="Z39" s="58">
        <v>0</v>
      </c>
      <c r="AA39" s="58">
        <v>24</v>
      </c>
      <c r="AB39" s="58">
        <v>0</v>
      </c>
      <c r="AC39" s="2" t="s">
        <v>1304</v>
      </c>
      <c r="AD39" t="s">
        <v>1723</v>
      </c>
      <c r="AE39">
        <v>0</v>
      </c>
      <c r="AF39">
        <v>1</v>
      </c>
      <c r="AG39">
        <v>1</v>
      </c>
      <c r="AH39" s="66" t="str">
        <f t="shared" si="5"/>
        <v>1</v>
      </c>
      <c r="AI39" s="66" t="str">
        <f t="shared" si="6"/>
        <v>1</v>
      </c>
      <c r="AJ39" s="11" t="str">
        <f t="shared" si="7"/>
        <v>1</v>
      </c>
      <c r="AK39" s="11">
        <v>1</v>
      </c>
      <c r="AL39" s="11">
        <v>1</v>
      </c>
      <c r="AM39" s="11">
        <v>1</v>
      </c>
    </row>
    <row r="40" spans="1:41" x14ac:dyDescent="0.25">
      <c r="A40" t="s">
        <v>208</v>
      </c>
      <c r="B40" t="s">
        <v>83</v>
      </c>
      <c r="C40">
        <v>2019</v>
      </c>
      <c r="D40" t="s">
        <v>1281</v>
      </c>
      <c r="E40">
        <v>0</v>
      </c>
      <c r="F40" t="s">
        <v>1365</v>
      </c>
      <c r="G40" t="s">
        <v>266</v>
      </c>
      <c r="H40">
        <v>0</v>
      </c>
      <c r="I40" s="11">
        <v>0</v>
      </c>
      <c r="J40" s="11">
        <v>0</v>
      </c>
      <c r="K40" t="s">
        <v>1657</v>
      </c>
      <c r="L40" t="s">
        <v>1480</v>
      </c>
      <c r="M40" s="11" t="s">
        <v>1308</v>
      </c>
      <c r="N40" s="11" t="s">
        <v>1304</v>
      </c>
      <c r="O40" s="11" t="s">
        <v>1478</v>
      </c>
      <c r="P40" s="11" t="s">
        <v>1497</v>
      </c>
      <c r="Q40" t="s">
        <v>1479</v>
      </c>
      <c r="R40" s="11">
        <v>5</v>
      </c>
      <c r="S40" s="11">
        <v>5</v>
      </c>
      <c r="T40" s="11" t="s">
        <v>1330</v>
      </c>
      <c r="U40" s="11" t="s">
        <v>1293</v>
      </c>
      <c r="W40">
        <v>20</v>
      </c>
      <c r="X40" s="11">
        <v>16</v>
      </c>
      <c r="Y40" s="22">
        <f t="shared" si="8"/>
        <v>0.44444444444444442</v>
      </c>
      <c r="Z40" s="58">
        <v>0</v>
      </c>
      <c r="AA40" s="58">
        <v>16</v>
      </c>
      <c r="AB40" s="58">
        <v>0</v>
      </c>
      <c r="AC40" s="2" t="s">
        <v>1481</v>
      </c>
      <c r="AD40" t="s">
        <v>1724</v>
      </c>
      <c r="AE40">
        <v>0</v>
      </c>
      <c r="AF40">
        <v>1</v>
      </c>
      <c r="AG40">
        <v>0</v>
      </c>
      <c r="AH40" s="66" t="str">
        <f t="shared" si="5"/>
        <v>1</v>
      </c>
      <c r="AI40" s="66" t="str">
        <f t="shared" si="6"/>
        <v>0</v>
      </c>
      <c r="AJ40" s="11" t="str">
        <f t="shared" si="7"/>
        <v>1</v>
      </c>
      <c r="AK40" s="11">
        <v>1</v>
      </c>
      <c r="AL40" s="11">
        <v>0</v>
      </c>
      <c r="AM40" s="11">
        <v>1</v>
      </c>
      <c r="AO40" t="s">
        <v>1367</v>
      </c>
    </row>
    <row r="41" spans="1:41" x14ac:dyDescent="0.25">
      <c r="A41" t="s">
        <v>209</v>
      </c>
      <c r="B41" t="s">
        <v>84</v>
      </c>
      <c r="C41">
        <v>2020</v>
      </c>
      <c r="D41" t="s">
        <v>1281</v>
      </c>
      <c r="E41">
        <v>0</v>
      </c>
      <c r="G41" t="s">
        <v>266</v>
      </c>
      <c r="H41">
        <v>1</v>
      </c>
      <c r="I41" s="11">
        <v>0.05</v>
      </c>
      <c r="J41" s="11">
        <v>1</v>
      </c>
      <c r="K41" t="s">
        <v>1461</v>
      </c>
      <c r="L41" t="s">
        <v>1304</v>
      </c>
      <c r="M41" s="11" t="s">
        <v>1308</v>
      </c>
      <c r="N41" s="11" t="s">
        <v>1304</v>
      </c>
      <c r="O41" s="11" t="s">
        <v>280</v>
      </c>
      <c r="P41" s="11" t="s">
        <v>1497</v>
      </c>
      <c r="Q41" t="s">
        <v>1479</v>
      </c>
      <c r="R41" s="11">
        <v>6</v>
      </c>
      <c r="S41" s="11">
        <v>5.9</v>
      </c>
      <c r="T41" s="11" t="s">
        <v>1330</v>
      </c>
      <c r="U41" s="11" t="s">
        <v>1361</v>
      </c>
      <c r="W41">
        <v>230</v>
      </c>
      <c r="X41" s="11">
        <v>1</v>
      </c>
      <c r="Y41" s="22">
        <f t="shared" si="8"/>
        <v>4.329004329004329E-3</v>
      </c>
      <c r="Z41" s="58">
        <v>0</v>
      </c>
      <c r="AA41" s="58">
        <v>1</v>
      </c>
      <c r="AB41" s="58">
        <v>0</v>
      </c>
      <c r="AC41" s="2" t="s">
        <v>1512</v>
      </c>
      <c r="AD41" t="s">
        <v>1719</v>
      </c>
      <c r="AE41">
        <v>0</v>
      </c>
      <c r="AF41">
        <v>1</v>
      </c>
      <c r="AG41">
        <v>0</v>
      </c>
      <c r="AH41" s="66" t="str">
        <f t="shared" si="5"/>
        <v>1</v>
      </c>
      <c r="AI41" s="66" t="str">
        <f t="shared" si="6"/>
        <v>0</v>
      </c>
      <c r="AJ41" s="11" t="str">
        <f t="shared" si="7"/>
        <v>1</v>
      </c>
      <c r="AK41" s="11">
        <v>1</v>
      </c>
      <c r="AL41" s="11">
        <v>0</v>
      </c>
      <c r="AM41" s="11">
        <v>1</v>
      </c>
    </row>
    <row r="42" spans="1:41" x14ac:dyDescent="0.25">
      <c r="A42" t="s">
        <v>211</v>
      </c>
      <c r="B42" t="s">
        <v>86</v>
      </c>
      <c r="C42">
        <v>2019</v>
      </c>
      <c r="D42" t="s">
        <v>1281</v>
      </c>
      <c r="E42">
        <v>0</v>
      </c>
      <c r="G42" t="s">
        <v>266</v>
      </c>
      <c r="H42">
        <v>1</v>
      </c>
      <c r="I42" s="11" t="s">
        <v>268</v>
      </c>
      <c r="J42" s="11" t="s">
        <v>1485</v>
      </c>
      <c r="K42" t="s">
        <v>1489</v>
      </c>
      <c r="L42" t="s">
        <v>1486</v>
      </c>
      <c r="M42" s="11" t="s">
        <v>1308</v>
      </c>
      <c r="N42" s="11" t="s">
        <v>1308</v>
      </c>
      <c r="O42" s="11" t="s">
        <v>283</v>
      </c>
      <c r="P42" s="11" t="s">
        <v>268</v>
      </c>
      <c r="Q42" t="s">
        <v>1358</v>
      </c>
      <c r="R42" s="11">
        <v>8</v>
      </c>
      <c r="S42" s="11">
        <v>7.8</v>
      </c>
      <c r="T42" s="11" t="s">
        <v>1330</v>
      </c>
      <c r="U42" s="11" t="s">
        <v>1488</v>
      </c>
      <c r="W42">
        <v>98</v>
      </c>
      <c r="X42" s="11">
        <v>4</v>
      </c>
      <c r="Y42" s="22">
        <f t="shared" si="8"/>
        <v>3.9215686274509803E-2</v>
      </c>
      <c r="Z42" s="58">
        <v>1</v>
      </c>
      <c r="AA42" s="58">
        <v>0</v>
      </c>
      <c r="AB42" s="58">
        <v>3</v>
      </c>
      <c r="AC42" s="2" t="s">
        <v>1304</v>
      </c>
      <c r="AD42" s="2" t="s">
        <v>1490</v>
      </c>
      <c r="AE42" s="57">
        <v>1</v>
      </c>
      <c r="AF42">
        <v>1</v>
      </c>
      <c r="AG42">
        <v>1</v>
      </c>
      <c r="AH42" s="66" t="str">
        <f t="shared" si="5"/>
        <v>1</v>
      </c>
      <c r="AI42" s="66" t="str">
        <f t="shared" si="6"/>
        <v>1</v>
      </c>
      <c r="AJ42" s="11" t="str">
        <f t="shared" si="7"/>
        <v>1</v>
      </c>
      <c r="AK42" s="11">
        <v>1</v>
      </c>
      <c r="AL42" s="11">
        <v>1</v>
      </c>
      <c r="AM42" s="11">
        <v>1</v>
      </c>
    </row>
    <row r="43" spans="1:41" x14ac:dyDescent="0.25">
      <c r="A43" t="s">
        <v>213</v>
      </c>
      <c r="B43" t="s">
        <v>88</v>
      </c>
      <c r="C43">
        <v>2020</v>
      </c>
      <c r="D43" t="s">
        <v>1281</v>
      </c>
      <c r="E43">
        <v>0</v>
      </c>
      <c r="F43">
        <v>0</v>
      </c>
      <c r="G43" t="s">
        <v>1493</v>
      </c>
      <c r="H43">
        <v>1</v>
      </c>
      <c r="I43" s="11" t="s">
        <v>268</v>
      </c>
      <c r="J43" s="11">
        <v>1</v>
      </c>
      <c r="L43" t="s">
        <v>1304</v>
      </c>
      <c r="M43" s="11">
        <v>-1</v>
      </c>
      <c r="N43" s="11" t="s">
        <v>1304</v>
      </c>
      <c r="O43" s="11" t="s">
        <v>1494</v>
      </c>
      <c r="P43" s="11" t="s">
        <v>268</v>
      </c>
      <c r="Q43" t="s">
        <v>1323</v>
      </c>
      <c r="R43" s="11">
        <v>6</v>
      </c>
      <c r="S43" s="11" t="s">
        <v>1492</v>
      </c>
      <c r="T43" s="11" t="s">
        <v>1327</v>
      </c>
      <c r="U43" s="11">
        <v>13</v>
      </c>
      <c r="W43">
        <v>97</v>
      </c>
      <c r="X43" s="11">
        <v>12</v>
      </c>
      <c r="Y43" s="22">
        <f t="shared" si="8"/>
        <v>0.11009174311926606</v>
      </c>
      <c r="Z43" s="58">
        <v>8</v>
      </c>
      <c r="AA43" s="58">
        <v>0</v>
      </c>
      <c r="AB43" s="58">
        <v>4</v>
      </c>
      <c r="AC43" s="2" t="s">
        <v>1304</v>
      </c>
      <c r="AD43" t="s">
        <v>1495</v>
      </c>
      <c r="AE43">
        <v>1</v>
      </c>
      <c r="AF43">
        <v>1</v>
      </c>
      <c r="AG43">
        <v>1</v>
      </c>
      <c r="AH43" s="66" t="str">
        <f t="shared" si="5"/>
        <v>1</v>
      </c>
      <c r="AI43" s="66" t="str">
        <f t="shared" si="6"/>
        <v>1</v>
      </c>
      <c r="AJ43" s="11" t="str">
        <f t="shared" si="7"/>
        <v>1</v>
      </c>
      <c r="AK43" s="11">
        <v>1</v>
      </c>
      <c r="AL43" s="11">
        <v>1</v>
      </c>
      <c r="AM43" s="11">
        <v>1</v>
      </c>
    </row>
    <row r="44" spans="1:41" x14ac:dyDescent="0.25">
      <c r="A44" t="s">
        <v>217</v>
      </c>
      <c r="B44" t="s">
        <v>92</v>
      </c>
      <c r="C44">
        <v>2019</v>
      </c>
      <c r="D44" t="s">
        <v>1281</v>
      </c>
      <c r="E44">
        <v>0</v>
      </c>
      <c r="G44" t="s">
        <v>266</v>
      </c>
      <c r="H44">
        <v>0</v>
      </c>
      <c r="I44" s="11" t="s">
        <v>268</v>
      </c>
      <c r="J44" s="11" t="s">
        <v>268</v>
      </c>
      <c r="M44" s="11">
        <v>-2</v>
      </c>
      <c r="N44" s="11" t="s">
        <v>277</v>
      </c>
      <c r="O44" s="11" t="s">
        <v>1359</v>
      </c>
      <c r="P44" s="11" t="s">
        <v>268</v>
      </c>
      <c r="Q44" t="s">
        <v>1347</v>
      </c>
      <c r="R44" s="11">
        <v>5</v>
      </c>
      <c r="S44" s="11">
        <v>5</v>
      </c>
      <c r="T44" s="11" t="s">
        <v>1688</v>
      </c>
      <c r="U44" s="11" t="s">
        <v>1690</v>
      </c>
      <c r="V44" s="11" t="s">
        <v>1519</v>
      </c>
      <c r="W44">
        <v>104</v>
      </c>
      <c r="X44" s="11">
        <v>4</v>
      </c>
      <c r="Y44" s="22">
        <f t="shared" si="8"/>
        <v>3.7037037037037035E-2</v>
      </c>
      <c r="Z44" s="58">
        <v>0</v>
      </c>
      <c r="AA44" s="58">
        <v>0</v>
      </c>
      <c r="AB44" s="58">
        <v>2</v>
      </c>
      <c r="AC44" s="2" t="s">
        <v>1304</v>
      </c>
      <c r="AD44" t="s">
        <v>1785</v>
      </c>
      <c r="AE44">
        <v>1</v>
      </c>
      <c r="AF44">
        <v>0</v>
      </c>
      <c r="AG44">
        <v>1</v>
      </c>
      <c r="AH44" s="66" t="str">
        <f t="shared" si="5"/>
        <v>1</v>
      </c>
      <c r="AI44" s="66" t="str">
        <f t="shared" si="6"/>
        <v>1</v>
      </c>
      <c r="AJ44" s="11" t="str">
        <f t="shared" si="7"/>
        <v>1</v>
      </c>
      <c r="AK44" s="11">
        <v>1</v>
      </c>
      <c r="AL44" s="11">
        <v>1</v>
      </c>
      <c r="AM44" s="11">
        <v>1</v>
      </c>
      <c r="AN44" t="s">
        <v>1689</v>
      </c>
    </row>
    <row r="45" spans="1:41" x14ac:dyDescent="0.25">
      <c r="A45" t="s">
        <v>218</v>
      </c>
      <c r="B45" t="s">
        <v>93</v>
      </c>
      <c r="C45">
        <v>2019</v>
      </c>
      <c r="D45" t="s">
        <v>1281</v>
      </c>
      <c r="E45">
        <v>0</v>
      </c>
      <c r="F45" t="s">
        <v>1521</v>
      </c>
      <c r="G45" t="s">
        <v>266</v>
      </c>
      <c r="H45">
        <v>1</v>
      </c>
      <c r="I45" s="11" t="s">
        <v>268</v>
      </c>
      <c r="J45" s="11">
        <v>1</v>
      </c>
      <c r="K45" t="s">
        <v>1634</v>
      </c>
      <c r="M45" s="11">
        <v>-0.5</v>
      </c>
      <c r="N45" s="11" t="s">
        <v>277</v>
      </c>
      <c r="O45" s="11" t="s">
        <v>1476</v>
      </c>
      <c r="P45" s="11" t="s">
        <v>1520</v>
      </c>
      <c r="Q45" t="s">
        <v>268</v>
      </c>
      <c r="R45" s="11" t="s">
        <v>1692</v>
      </c>
      <c r="S45" s="11" t="s">
        <v>1692</v>
      </c>
      <c r="T45" s="11" t="s">
        <v>1691</v>
      </c>
      <c r="U45" s="11" t="s">
        <v>1304</v>
      </c>
      <c r="W45">
        <v>60</v>
      </c>
      <c r="X45" s="11">
        <v>11</v>
      </c>
      <c r="Y45" s="22">
        <f t="shared" si="8"/>
        <v>0.15492957746478872</v>
      </c>
      <c r="Z45" s="58">
        <v>0</v>
      </c>
      <c r="AA45" s="58">
        <v>11</v>
      </c>
      <c r="AB45" s="58">
        <v>0</v>
      </c>
      <c r="AC45" s="2" t="s">
        <v>1522</v>
      </c>
      <c r="AD45" t="s">
        <v>1712</v>
      </c>
      <c r="AE45">
        <v>0</v>
      </c>
      <c r="AF45">
        <v>1</v>
      </c>
      <c r="AG45">
        <v>0</v>
      </c>
      <c r="AH45" s="66" t="str">
        <f t="shared" si="5"/>
        <v>1</v>
      </c>
      <c r="AI45" s="66" t="str">
        <f t="shared" si="6"/>
        <v>0</v>
      </c>
      <c r="AJ45" s="11" t="str">
        <f t="shared" si="7"/>
        <v>1</v>
      </c>
      <c r="AK45" s="11">
        <v>1</v>
      </c>
      <c r="AL45" s="11">
        <v>0</v>
      </c>
      <c r="AM45" s="11">
        <v>1</v>
      </c>
      <c r="AN45" t="s">
        <v>1629</v>
      </c>
    </row>
    <row r="46" spans="1:41" x14ac:dyDescent="0.25">
      <c r="A46" t="s">
        <v>219</v>
      </c>
      <c r="B46" t="s">
        <v>94</v>
      </c>
      <c r="C46">
        <v>2020</v>
      </c>
      <c r="D46" t="s">
        <v>1281</v>
      </c>
      <c r="E46">
        <v>0</v>
      </c>
      <c r="G46" t="s">
        <v>266</v>
      </c>
      <c r="H46">
        <v>1</v>
      </c>
      <c r="I46" s="11" t="s">
        <v>1304</v>
      </c>
      <c r="J46" s="11" t="s">
        <v>1304</v>
      </c>
      <c r="K46" t="s">
        <v>1563</v>
      </c>
      <c r="M46" s="11" t="s">
        <v>1308</v>
      </c>
      <c r="N46" s="11" t="s">
        <v>1308</v>
      </c>
      <c r="O46" s="11" t="s">
        <v>1525</v>
      </c>
      <c r="P46" s="11" t="s">
        <v>1518</v>
      </c>
      <c r="Q46" t="s">
        <v>1371</v>
      </c>
      <c r="R46" s="11">
        <v>4</v>
      </c>
      <c r="S46" s="11">
        <v>5.85</v>
      </c>
      <c r="T46" s="11" t="s">
        <v>1330</v>
      </c>
      <c r="U46" s="11" t="s">
        <v>1527</v>
      </c>
      <c r="W46">
        <v>44</v>
      </c>
      <c r="X46" s="11">
        <v>8</v>
      </c>
      <c r="Y46" s="22">
        <f t="shared" si="8"/>
        <v>0.15384615384615385</v>
      </c>
      <c r="Z46" s="58">
        <v>0</v>
      </c>
      <c r="AA46" s="58">
        <v>8</v>
      </c>
      <c r="AB46" s="58">
        <v>0</v>
      </c>
      <c r="AC46" t="s">
        <v>1736</v>
      </c>
      <c r="AD46" t="s">
        <v>1725</v>
      </c>
      <c r="AE46">
        <v>0</v>
      </c>
      <c r="AF46">
        <v>1</v>
      </c>
      <c r="AG46">
        <v>0</v>
      </c>
      <c r="AH46" s="66" t="str">
        <f t="shared" si="5"/>
        <v>1</v>
      </c>
      <c r="AI46" s="66" t="str">
        <f t="shared" si="6"/>
        <v>0</v>
      </c>
      <c r="AJ46" s="11" t="str">
        <f t="shared" si="7"/>
        <v>1</v>
      </c>
      <c r="AK46" s="11">
        <v>1</v>
      </c>
      <c r="AL46" s="11">
        <v>0</v>
      </c>
      <c r="AM46" s="11">
        <v>1</v>
      </c>
    </row>
    <row r="47" spans="1:41" x14ac:dyDescent="0.25">
      <c r="A47" t="s">
        <v>225</v>
      </c>
      <c r="B47" t="s">
        <v>100</v>
      </c>
      <c r="C47">
        <v>2020</v>
      </c>
      <c r="D47" t="s">
        <v>1281</v>
      </c>
      <c r="E47">
        <v>1</v>
      </c>
      <c r="G47" t="s">
        <v>1304</v>
      </c>
      <c r="H47">
        <v>1</v>
      </c>
      <c r="I47" s="11">
        <v>0.5</v>
      </c>
      <c r="J47" s="11">
        <v>1.5</v>
      </c>
      <c r="K47" t="s">
        <v>1461</v>
      </c>
      <c r="L47" t="s">
        <v>1532</v>
      </c>
      <c r="M47" s="11" t="s">
        <v>1308</v>
      </c>
      <c r="N47" s="11" t="s">
        <v>1308</v>
      </c>
      <c r="O47" s="11" t="s">
        <v>1308</v>
      </c>
      <c r="P47" s="11" t="s">
        <v>268</v>
      </c>
      <c r="Q47" t="s">
        <v>268</v>
      </c>
      <c r="R47" s="11">
        <v>2</v>
      </c>
      <c r="S47" s="11">
        <v>2</v>
      </c>
      <c r="T47" s="11" t="s">
        <v>1327</v>
      </c>
      <c r="U47" s="11">
        <v>12</v>
      </c>
      <c r="W47">
        <v>50</v>
      </c>
      <c r="X47" s="11">
        <v>44</v>
      </c>
      <c r="Y47" s="22">
        <f t="shared" si="8"/>
        <v>0.46808510638297873</v>
      </c>
      <c r="Z47" s="58">
        <v>0</v>
      </c>
      <c r="AA47" s="58">
        <v>41</v>
      </c>
      <c r="AB47" s="58">
        <v>3</v>
      </c>
      <c r="AC47" s="2" t="s">
        <v>1737</v>
      </c>
      <c r="AD47" t="s">
        <v>1726</v>
      </c>
      <c r="AE47">
        <v>0</v>
      </c>
      <c r="AF47">
        <v>1</v>
      </c>
      <c r="AG47">
        <v>1</v>
      </c>
      <c r="AH47" s="66" t="str">
        <f t="shared" si="5"/>
        <v>1</v>
      </c>
      <c r="AI47" s="66" t="str">
        <f t="shared" si="6"/>
        <v>1</v>
      </c>
      <c r="AJ47" s="11" t="str">
        <f t="shared" si="7"/>
        <v>1</v>
      </c>
      <c r="AK47" s="11">
        <v>1</v>
      </c>
      <c r="AL47" s="11">
        <v>1</v>
      </c>
      <c r="AM47" s="11">
        <v>1</v>
      </c>
    </row>
    <row r="48" spans="1:41" x14ac:dyDescent="0.25">
      <c r="A48" t="s">
        <v>226</v>
      </c>
      <c r="B48" t="s">
        <v>101</v>
      </c>
      <c r="C48">
        <v>2019</v>
      </c>
      <c r="D48" t="s">
        <v>1281</v>
      </c>
      <c r="E48">
        <v>0</v>
      </c>
      <c r="G48" t="s">
        <v>266</v>
      </c>
      <c r="H48">
        <v>0</v>
      </c>
      <c r="I48" s="11" t="s">
        <v>268</v>
      </c>
      <c r="J48" s="11" t="s">
        <v>268</v>
      </c>
      <c r="M48" s="11">
        <v>-2</v>
      </c>
      <c r="N48" s="11" t="s">
        <v>1304</v>
      </c>
      <c r="O48" s="11" t="s">
        <v>1359</v>
      </c>
      <c r="P48" s="11" t="s">
        <v>268</v>
      </c>
      <c r="Q48" t="s">
        <v>268</v>
      </c>
      <c r="R48" s="11">
        <v>8</v>
      </c>
      <c r="S48" s="11">
        <v>7.5</v>
      </c>
      <c r="T48" s="11" t="s">
        <v>1330</v>
      </c>
      <c r="U48" s="11" t="s">
        <v>1368</v>
      </c>
      <c r="W48">
        <v>0</v>
      </c>
      <c r="X48" s="11">
        <v>72</v>
      </c>
      <c r="Y48" s="22">
        <f t="shared" si="8"/>
        <v>1</v>
      </c>
      <c r="Z48" s="58">
        <v>0</v>
      </c>
      <c r="AA48" s="58">
        <v>72</v>
      </c>
      <c r="AB48" s="58">
        <v>0</v>
      </c>
      <c r="AC48" s="2" t="s">
        <v>1304</v>
      </c>
      <c r="AD48" t="s">
        <v>1538</v>
      </c>
      <c r="AE48">
        <v>0</v>
      </c>
      <c r="AF48">
        <v>1</v>
      </c>
      <c r="AG48">
        <v>0</v>
      </c>
      <c r="AH48" s="66" t="str">
        <f t="shared" si="5"/>
        <v>1</v>
      </c>
      <c r="AI48" s="66" t="str">
        <f t="shared" si="6"/>
        <v>0</v>
      </c>
      <c r="AJ48" s="11" t="str">
        <f t="shared" si="7"/>
        <v>1</v>
      </c>
      <c r="AK48" s="11">
        <v>1</v>
      </c>
      <c r="AL48" s="11">
        <v>0</v>
      </c>
      <c r="AM48" s="11">
        <v>1</v>
      </c>
    </row>
    <row r="49" spans="1:41" x14ac:dyDescent="0.25">
      <c r="A49" t="s">
        <v>231</v>
      </c>
      <c r="B49" t="s">
        <v>106</v>
      </c>
      <c r="C49">
        <v>2019</v>
      </c>
      <c r="D49" t="s">
        <v>1281</v>
      </c>
      <c r="E49">
        <v>1</v>
      </c>
      <c r="G49" t="s">
        <v>266</v>
      </c>
      <c r="H49">
        <v>1</v>
      </c>
      <c r="I49" s="11" t="s">
        <v>268</v>
      </c>
      <c r="J49" s="11" t="s">
        <v>1304</v>
      </c>
      <c r="K49" t="s">
        <v>1647</v>
      </c>
      <c r="L49" t="s">
        <v>1550</v>
      </c>
      <c r="M49" s="11">
        <v>1</v>
      </c>
      <c r="N49" s="11" t="s">
        <v>277</v>
      </c>
      <c r="O49" s="11" t="s">
        <v>1552</v>
      </c>
      <c r="P49" s="11" t="s">
        <v>268</v>
      </c>
      <c r="Q49" s="4" t="s">
        <v>1358</v>
      </c>
      <c r="R49" s="11">
        <v>12</v>
      </c>
      <c r="S49" s="11">
        <v>12</v>
      </c>
      <c r="T49" s="11" t="s">
        <v>1330</v>
      </c>
      <c r="U49" s="11" t="s">
        <v>1551</v>
      </c>
      <c r="V49" s="11" t="s">
        <v>1553</v>
      </c>
      <c r="W49">
        <v>16</v>
      </c>
      <c r="X49" s="11">
        <v>58</v>
      </c>
      <c r="Y49" s="22">
        <f t="shared" si="8"/>
        <v>0.78378378378378377</v>
      </c>
      <c r="Z49" s="58">
        <v>16</v>
      </c>
      <c r="AA49" s="58">
        <v>42</v>
      </c>
      <c r="AB49" s="58">
        <v>0</v>
      </c>
      <c r="AC49" s="2" t="s">
        <v>1738</v>
      </c>
      <c r="AE49">
        <v>1</v>
      </c>
      <c r="AF49">
        <v>1</v>
      </c>
      <c r="AG49">
        <v>0</v>
      </c>
      <c r="AH49" s="66" t="str">
        <f t="shared" si="5"/>
        <v>1</v>
      </c>
      <c r="AI49" s="66" t="str">
        <f t="shared" si="6"/>
        <v>1</v>
      </c>
      <c r="AJ49" s="11" t="str">
        <f t="shared" si="7"/>
        <v>1</v>
      </c>
      <c r="AK49" s="11">
        <v>1</v>
      </c>
      <c r="AL49" s="11">
        <v>1</v>
      </c>
      <c r="AM49" s="11">
        <v>1</v>
      </c>
    </row>
    <row r="50" spans="1:41" x14ac:dyDescent="0.25">
      <c r="A50" t="s">
        <v>232</v>
      </c>
      <c r="B50" t="s">
        <v>107</v>
      </c>
      <c r="C50">
        <v>2019</v>
      </c>
      <c r="D50" t="s">
        <v>1281</v>
      </c>
      <c r="E50">
        <v>0</v>
      </c>
      <c r="G50" t="s">
        <v>266</v>
      </c>
      <c r="H50">
        <v>1</v>
      </c>
      <c r="I50" s="11" t="s">
        <v>1304</v>
      </c>
      <c r="J50" s="11" t="s">
        <v>1304</v>
      </c>
      <c r="K50" t="s">
        <v>1563</v>
      </c>
      <c r="L50" t="s">
        <v>1555</v>
      </c>
      <c r="M50" s="11" t="s">
        <v>1308</v>
      </c>
      <c r="N50" s="11" t="s">
        <v>1308</v>
      </c>
      <c r="O50" s="11" t="s">
        <v>1554</v>
      </c>
      <c r="P50" s="11" t="s">
        <v>1501</v>
      </c>
      <c r="Q50" s="4" t="s">
        <v>268</v>
      </c>
      <c r="R50" s="11">
        <v>2</v>
      </c>
      <c r="S50" s="11">
        <v>1.9</v>
      </c>
      <c r="T50" s="11" t="s">
        <v>1330</v>
      </c>
      <c r="U50" s="11" t="s">
        <v>1557</v>
      </c>
      <c r="W50">
        <v>72</v>
      </c>
      <c r="X50" s="11">
        <v>4</v>
      </c>
      <c r="Y50" s="22">
        <f t="shared" si="8"/>
        <v>5.2631578947368418E-2</v>
      </c>
      <c r="Z50" s="58">
        <v>0</v>
      </c>
      <c r="AA50" s="58">
        <v>0</v>
      </c>
      <c r="AB50" s="58">
        <v>4</v>
      </c>
      <c r="AC50" s="2" t="s">
        <v>1304</v>
      </c>
      <c r="AD50" t="s">
        <v>1556</v>
      </c>
      <c r="AE50">
        <v>1</v>
      </c>
      <c r="AF50">
        <v>0</v>
      </c>
      <c r="AG50">
        <v>1</v>
      </c>
      <c r="AH50" s="66" t="str">
        <f t="shared" si="5"/>
        <v>1</v>
      </c>
      <c r="AI50" s="66" t="str">
        <f t="shared" si="6"/>
        <v>1</v>
      </c>
      <c r="AJ50" s="11" t="str">
        <f t="shared" si="7"/>
        <v>1</v>
      </c>
      <c r="AK50" s="11">
        <v>1</v>
      </c>
      <c r="AL50" s="11">
        <v>1</v>
      </c>
      <c r="AM50" s="11">
        <v>1</v>
      </c>
    </row>
    <row r="51" spans="1:41" x14ac:dyDescent="0.25">
      <c r="A51" t="s">
        <v>233</v>
      </c>
      <c r="B51" t="s">
        <v>108</v>
      </c>
      <c r="C51">
        <v>2020</v>
      </c>
      <c r="D51" t="s">
        <v>1281</v>
      </c>
      <c r="E51">
        <v>0</v>
      </c>
      <c r="F51" t="s">
        <v>1365</v>
      </c>
      <c r="G51" t="s">
        <v>266</v>
      </c>
      <c r="H51">
        <v>0</v>
      </c>
      <c r="I51" s="11" t="s">
        <v>268</v>
      </c>
      <c r="J51" s="11" t="s">
        <v>268</v>
      </c>
      <c r="K51" t="s">
        <v>1564</v>
      </c>
      <c r="L51" t="s">
        <v>1353</v>
      </c>
      <c r="M51" s="11" t="s">
        <v>1308</v>
      </c>
      <c r="N51" s="11" t="s">
        <v>1308</v>
      </c>
      <c r="O51" s="11" t="s">
        <v>1301</v>
      </c>
      <c r="P51" s="11" t="s">
        <v>1561</v>
      </c>
      <c r="Q51" t="s">
        <v>1375</v>
      </c>
      <c r="R51" s="11">
        <v>6</v>
      </c>
      <c r="S51" s="11">
        <v>5.85</v>
      </c>
      <c r="T51" s="11" t="s">
        <v>1330</v>
      </c>
      <c r="U51" s="11" t="s">
        <v>1559</v>
      </c>
      <c r="W51">
        <v>160</v>
      </c>
      <c r="X51" s="11">
        <v>10</v>
      </c>
      <c r="Y51" s="22">
        <f t="shared" si="8"/>
        <v>5.8823529411764705E-2</v>
      </c>
      <c r="Z51" s="58">
        <v>0</v>
      </c>
      <c r="AA51" s="58">
        <v>10</v>
      </c>
      <c r="AB51" s="58">
        <v>0</v>
      </c>
      <c r="AC51" s="2" t="s">
        <v>1739</v>
      </c>
      <c r="AD51" t="s">
        <v>1711</v>
      </c>
      <c r="AE51">
        <v>0</v>
      </c>
      <c r="AF51">
        <v>1</v>
      </c>
      <c r="AG51">
        <v>0</v>
      </c>
      <c r="AH51" s="66" t="str">
        <f t="shared" si="5"/>
        <v>1</v>
      </c>
      <c r="AI51" s="66" t="str">
        <f t="shared" si="6"/>
        <v>0</v>
      </c>
      <c r="AJ51" s="11" t="str">
        <f t="shared" si="7"/>
        <v>1</v>
      </c>
      <c r="AK51" s="11">
        <v>1</v>
      </c>
      <c r="AL51" s="11">
        <v>0</v>
      </c>
      <c r="AM51" s="11">
        <v>1</v>
      </c>
      <c r="AO51" t="s">
        <v>1560</v>
      </c>
    </row>
    <row r="52" spans="1:41" x14ac:dyDescent="0.25">
      <c r="A52" t="s">
        <v>234</v>
      </c>
      <c r="B52" t="s">
        <v>109</v>
      </c>
      <c r="C52">
        <v>2019</v>
      </c>
      <c r="D52" t="s">
        <v>1281</v>
      </c>
      <c r="E52">
        <v>0</v>
      </c>
      <c r="G52" t="s">
        <v>266</v>
      </c>
      <c r="H52">
        <v>0</v>
      </c>
      <c r="I52" s="11" t="s">
        <v>268</v>
      </c>
      <c r="J52" s="11" t="s">
        <v>268</v>
      </c>
      <c r="K52" t="s">
        <v>1461</v>
      </c>
      <c r="M52" s="11" t="s">
        <v>1308</v>
      </c>
      <c r="N52" s="11" t="s">
        <v>1308</v>
      </c>
      <c r="O52" s="11" t="s">
        <v>1562</v>
      </c>
      <c r="P52" s="11" t="s">
        <v>1501</v>
      </c>
      <c r="Q52" t="s">
        <v>1358</v>
      </c>
      <c r="R52" s="11">
        <v>5</v>
      </c>
      <c r="S52" s="11">
        <v>5</v>
      </c>
      <c r="T52" s="11" t="s">
        <v>1327</v>
      </c>
      <c r="U52" s="11">
        <v>10</v>
      </c>
      <c r="W52">
        <v>46</v>
      </c>
      <c r="X52" s="11">
        <v>12</v>
      </c>
      <c r="Y52" s="22">
        <f t="shared" si="8"/>
        <v>0.20689655172413793</v>
      </c>
      <c r="Z52" s="58">
        <v>2</v>
      </c>
      <c r="AA52" s="58">
        <v>10</v>
      </c>
      <c r="AB52" s="58">
        <v>0</v>
      </c>
      <c r="AC52" s="2" t="s">
        <v>1565</v>
      </c>
      <c r="AD52" t="s">
        <v>1570</v>
      </c>
      <c r="AE52">
        <v>1</v>
      </c>
      <c r="AF52">
        <v>1</v>
      </c>
      <c r="AG52">
        <v>0</v>
      </c>
      <c r="AH52" s="66" t="str">
        <f t="shared" si="5"/>
        <v>1</v>
      </c>
      <c r="AI52" s="66" t="str">
        <f t="shared" si="6"/>
        <v>1</v>
      </c>
      <c r="AJ52" s="11" t="str">
        <f t="shared" si="7"/>
        <v>1</v>
      </c>
      <c r="AK52" s="11">
        <v>1</v>
      </c>
      <c r="AL52" s="11">
        <v>1</v>
      </c>
      <c r="AM52" s="11">
        <v>1</v>
      </c>
    </row>
    <row r="53" spans="1:41" x14ac:dyDescent="0.25">
      <c r="A53" t="s">
        <v>240</v>
      </c>
      <c r="B53" t="s">
        <v>115</v>
      </c>
      <c r="C53">
        <v>2020</v>
      </c>
      <c r="D53" t="s">
        <v>1281</v>
      </c>
      <c r="E53">
        <v>0</v>
      </c>
      <c r="G53" t="s">
        <v>266</v>
      </c>
      <c r="H53">
        <v>1</v>
      </c>
      <c r="I53" s="11" t="s">
        <v>268</v>
      </c>
      <c r="J53" s="11">
        <v>1</v>
      </c>
      <c r="K53" t="s">
        <v>1634</v>
      </c>
      <c r="L53" t="s">
        <v>1579</v>
      </c>
      <c r="M53" s="11" t="s">
        <v>1308</v>
      </c>
      <c r="N53" s="11" t="s">
        <v>1308</v>
      </c>
      <c r="O53" s="11" t="s">
        <v>280</v>
      </c>
      <c r="P53" s="11" t="s">
        <v>1497</v>
      </c>
      <c r="Q53" t="s">
        <v>1578</v>
      </c>
      <c r="R53" s="11">
        <v>6</v>
      </c>
      <c r="S53" s="11">
        <v>6</v>
      </c>
      <c r="T53" s="11" t="s">
        <v>1330</v>
      </c>
      <c r="U53" s="11" t="s">
        <v>1415</v>
      </c>
      <c r="W53">
        <v>107</v>
      </c>
      <c r="X53" s="11">
        <v>9</v>
      </c>
      <c r="Y53" s="22">
        <f t="shared" si="8"/>
        <v>7.7586206896551727E-2</v>
      </c>
      <c r="Z53" s="58">
        <v>0</v>
      </c>
      <c r="AA53" s="58">
        <v>2</v>
      </c>
      <c r="AB53" s="58">
        <v>2</v>
      </c>
      <c r="AC53" s="2" t="s">
        <v>1581</v>
      </c>
      <c r="AD53" t="s">
        <v>1727</v>
      </c>
      <c r="AE53">
        <v>0</v>
      </c>
      <c r="AF53">
        <v>1</v>
      </c>
      <c r="AG53">
        <v>1</v>
      </c>
      <c r="AH53" s="66" t="str">
        <f t="shared" si="5"/>
        <v>1</v>
      </c>
      <c r="AI53" s="66" t="str">
        <f t="shared" si="6"/>
        <v>1</v>
      </c>
      <c r="AJ53" s="11" t="str">
        <f t="shared" si="7"/>
        <v>1</v>
      </c>
      <c r="AK53" s="11">
        <v>1</v>
      </c>
      <c r="AL53" s="11">
        <v>1</v>
      </c>
      <c r="AM53" s="11">
        <v>1</v>
      </c>
    </row>
    <row r="54" spans="1:41" x14ac:dyDescent="0.25">
      <c r="A54" t="s">
        <v>241</v>
      </c>
      <c r="B54" t="s">
        <v>116</v>
      </c>
      <c r="C54">
        <v>2020</v>
      </c>
      <c r="D54" t="s">
        <v>1281</v>
      </c>
      <c r="E54">
        <v>0</v>
      </c>
      <c r="F54" t="s">
        <v>1365</v>
      </c>
      <c r="G54" t="s">
        <v>266</v>
      </c>
      <c r="H54">
        <v>1</v>
      </c>
      <c r="I54" s="11" t="s">
        <v>1304</v>
      </c>
      <c r="J54" s="11">
        <v>10</v>
      </c>
      <c r="K54" t="s">
        <v>1585</v>
      </c>
      <c r="L54" t="s">
        <v>1587</v>
      </c>
      <c r="M54" s="11">
        <v>-2</v>
      </c>
      <c r="N54" s="11" t="s">
        <v>277</v>
      </c>
      <c r="O54" s="11" t="s">
        <v>1359</v>
      </c>
      <c r="P54" s="11" t="s">
        <v>1584</v>
      </c>
      <c r="Q54" t="s">
        <v>1583</v>
      </c>
      <c r="R54" s="11">
        <v>9</v>
      </c>
      <c r="S54" s="11">
        <v>7.5</v>
      </c>
      <c r="T54" s="11" t="s">
        <v>1330</v>
      </c>
      <c r="U54" s="11" t="s">
        <v>1289</v>
      </c>
      <c r="W54">
        <v>32</v>
      </c>
      <c r="X54" s="11">
        <v>3</v>
      </c>
      <c r="Y54" s="22">
        <f t="shared" si="8"/>
        <v>8.5714285714285715E-2</v>
      </c>
      <c r="Z54" s="58">
        <v>0</v>
      </c>
      <c r="AA54" s="58">
        <v>3</v>
      </c>
      <c r="AB54" s="58">
        <v>0</v>
      </c>
      <c r="AC54" s="2" t="s">
        <v>1588</v>
      </c>
      <c r="AD54" t="s">
        <v>1717</v>
      </c>
      <c r="AE54">
        <v>0</v>
      </c>
      <c r="AF54">
        <v>1</v>
      </c>
      <c r="AG54">
        <v>0</v>
      </c>
      <c r="AH54" s="66" t="str">
        <f t="shared" si="5"/>
        <v>1</v>
      </c>
      <c r="AI54" s="66" t="str">
        <f t="shared" si="6"/>
        <v>0</v>
      </c>
      <c r="AJ54" s="11" t="str">
        <f t="shared" si="7"/>
        <v>1</v>
      </c>
      <c r="AK54" s="11">
        <v>1</v>
      </c>
      <c r="AL54" s="11">
        <v>0</v>
      </c>
      <c r="AM54" s="11">
        <v>1</v>
      </c>
      <c r="AO54" t="s">
        <v>1367</v>
      </c>
    </row>
    <row r="55" spans="1:41" x14ac:dyDescent="0.25">
      <c r="A55" t="s">
        <v>244</v>
      </c>
      <c r="B55" t="s">
        <v>119</v>
      </c>
      <c r="C55">
        <v>2019</v>
      </c>
      <c r="D55" t="s">
        <v>1281</v>
      </c>
      <c r="E55">
        <v>1</v>
      </c>
      <c r="G55" t="s">
        <v>266</v>
      </c>
      <c r="H55">
        <v>0</v>
      </c>
      <c r="I55" s="11" t="s">
        <v>268</v>
      </c>
      <c r="J55" s="11" t="s">
        <v>268</v>
      </c>
      <c r="K55" t="s">
        <v>1461</v>
      </c>
      <c r="M55" s="11">
        <v>-2</v>
      </c>
      <c r="N55" s="11" t="s">
        <v>1304</v>
      </c>
      <c r="O55" s="11" t="s">
        <v>1378</v>
      </c>
      <c r="P55" s="11" t="s">
        <v>1584</v>
      </c>
      <c r="Q55" s="4" t="s">
        <v>1358</v>
      </c>
      <c r="R55" s="11">
        <v>1</v>
      </c>
      <c r="S55" s="11" t="s">
        <v>1308</v>
      </c>
      <c r="T55" s="11" t="s">
        <v>1285</v>
      </c>
      <c r="U55" s="11" t="s">
        <v>1304</v>
      </c>
      <c r="W55">
        <v>25</v>
      </c>
      <c r="X55" s="11">
        <v>6</v>
      </c>
      <c r="Y55" s="22">
        <f t="shared" si="8"/>
        <v>0.19354838709677419</v>
      </c>
      <c r="Z55" s="58">
        <v>0</v>
      </c>
      <c r="AA55" s="58">
        <v>0</v>
      </c>
      <c r="AB55" s="58">
        <v>6</v>
      </c>
      <c r="AC55" s="2" t="s">
        <v>1308</v>
      </c>
      <c r="AD55" t="s">
        <v>1786</v>
      </c>
      <c r="AE55">
        <v>0</v>
      </c>
      <c r="AF55">
        <v>1</v>
      </c>
      <c r="AG55">
        <v>1</v>
      </c>
      <c r="AH55" s="66" t="str">
        <f t="shared" si="5"/>
        <v>1</v>
      </c>
      <c r="AI55" s="66" t="str">
        <f t="shared" si="6"/>
        <v>1</v>
      </c>
      <c r="AJ55" s="11" t="str">
        <f t="shared" si="7"/>
        <v>1</v>
      </c>
      <c r="AK55" s="11">
        <v>1</v>
      </c>
      <c r="AL55" s="11">
        <v>1</v>
      </c>
      <c r="AM55" s="11">
        <v>1</v>
      </c>
    </row>
    <row r="56" spans="1:41" x14ac:dyDescent="0.25">
      <c r="A56" t="s">
        <v>249</v>
      </c>
      <c r="B56" t="s">
        <v>124</v>
      </c>
      <c r="C56">
        <v>2020</v>
      </c>
      <c r="D56" t="s">
        <v>1281</v>
      </c>
      <c r="E56">
        <v>0</v>
      </c>
      <c r="F56" t="s">
        <v>1341</v>
      </c>
      <c r="G56" t="s">
        <v>266</v>
      </c>
      <c r="H56">
        <v>0</v>
      </c>
      <c r="I56" s="11" t="s">
        <v>268</v>
      </c>
      <c r="J56" s="11" t="s">
        <v>268</v>
      </c>
      <c r="K56" t="s">
        <v>1461</v>
      </c>
      <c r="M56" s="11" t="s">
        <v>1308</v>
      </c>
      <c r="N56" s="11" t="s">
        <v>1308</v>
      </c>
      <c r="O56" s="11" t="s">
        <v>1451</v>
      </c>
      <c r="P56" s="11" t="s">
        <v>1498</v>
      </c>
      <c r="Q56" t="s">
        <v>1450</v>
      </c>
      <c r="R56" s="11">
        <v>4</v>
      </c>
      <c r="S56" s="11">
        <v>3</v>
      </c>
      <c r="T56" s="11" t="s">
        <v>1327</v>
      </c>
      <c r="U56" s="11" t="s">
        <v>1455</v>
      </c>
      <c r="W56">
        <v>86</v>
      </c>
      <c r="X56" s="11">
        <v>8</v>
      </c>
      <c r="Y56" s="22">
        <f t="shared" si="8"/>
        <v>8.5106382978723402E-2</v>
      </c>
      <c r="Z56" s="58">
        <v>0</v>
      </c>
      <c r="AA56" s="58">
        <v>8</v>
      </c>
      <c r="AB56" s="58">
        <v>0</v>
      </c>
      <c r="AC56" s="2" t="s">
        <v>1595</v>
      </c>
      <c r="AD56" t="s">
        <v>1725</v>
      </c>
      <c r="AE56">
        <v>0</v>
      </c>
      <c r="AF56">
        <v>1</v>
      </c>
      <c r="AG56">
        <v>0</v>
      </c>
      <c r="AH56" s="66" t="str">
        <f t="shared" si="5"/>
        <v>1</v>
      </c>
      <c r="AI56" s="66" t="str">
        <f t="shared" si="6"/>
        <v>0</v>
      </c>
      <c r="AJ56" s="11" t="str">
        <f t="shared" si="7"/>
        <v>1</v>
      </c>
      <c r="AK56" s="11">
        <v>1</v>
      </c>
      <c r="AL56" s="11">
        <v>0</v>
      </c>
      <c r="AM56" s="11">
        <v>1</v>
      </c>
    </row>
    <row r="57" spans="1:41" x14ac:dyDescent="0.25">
      <c r="A57" t="s">
        <v>252</v>
      </c>
      <c r="B57" t="s">
        <v>127</v>
      </c>
      <c r="C57">
        <v>2020</v>
      </c>
      <c r="D57" t="s">
        <v>1281</v>
      </c>
      <c r="E57">
        <v>0</v>
      </c>
      <c r="F57" t="s">
        <v>1521</v>
      </c>
      <c r="G57" t="s">
        <v>266</v>
      </c>
      <c r="H57">
        <v>0</v>
      </c>
      <c r="I57" s="11" t="s">
        <v>268</v>
      </c>
      <c r="J57" s="11" t="s">
        <v>268</v>
      </c>
      <c r="K57" t="s">
        <v>1461</v>
      </c>
      <c r="M57" s="11" t="s">
        <v>1301</v>
      </c>
      <c r="N57" s="11" t="s">
        <v>1308</v>
      </c>
      <c r="O57" s="11" t="s">
        <v>1597</v>
      </c>
      <c r="P57" s="11" t="s">
        <v>1506</v>
      </c>
      <c r="Q57" t="s">
        <v>1307</v>
      </c>
      <c r="R57" s="11">
        <v>7</v>
      </c>
      <c r="S57" s="11">
        <v>6.95</v>
      </c>
      <c r="T57" s="11" t="s">
        <v>1330</v>
      </c>
      <c r="U57" s="11" t="s">
        <v>1596</v>
      </c>
      <c r="W57">
        <v>102</v>
      </c>
      <c r="X57" s="11">
        <v>19</v>
      </c>
      <c r="Y57" s="22">
        <f t="shared" si="8"/>
        <v>0.15702479338842976</v>
      </c>
      <c r="Z57" s="58">
        <v>0</v>
      </c>
      <c r="AA57" s="58">
        <v>3</v>
      </c>
      <c r="AB57" s="58">
        <v>16</v>
      </c>
      <c r="AC57" s="2" t="s">
        <v>1598</v>
      </c>
      <c r="AD57" t="s">
        <v>1729</v>
      </c>
      <c r="AE57">
        <v>0</v>
      </c>
      <c r="AF57">
        <v>1</v>
      </c>
      <c r="AG57">
        <v>1</v>
      </c>
      <c r="AH57" s="66" t="str">
        <f t="shared" si="5"/>
        <v>1</v>
      </c>
      <c r="AI57" s="66" t="str">
        <f t="shared" si="6"/>
        <v>1</v>
      </c>
      <c r="AJ57" s="11" t="str">
        <f t="shared" si="7"/>
        <v>1</v>
      </c>
      <c r="AK57" s="11">
        <v>1</v>
      </c>
      <c r="AL57" s="11">
        <v>1</v>
      </c>
      <c r="AM57" s="11">
        <v>1</v>
      </c>
      <c r="AO57" t="s">
        <v>1367</v>
      </c>
    </row>
    <row r="58" spans="1:41" x14ac:dyDescent="0.25">
      <c r="A58" t="s">
        <v>253</v>
      </c>
      <c r="B58" t="s">
        <v>128</v>
      </c>
      <c r="C58">
        <v>2020</v>
      </c>
      <c r="D58" t="s">
        <v>1281</v>
      </c>
      <c r="E58">
        <v>0</v>
      </c>
      <c r="G58" t="s">
        <v>266</v>
      </c>
      <c r="H58">
        <v>1</v>
      </c>
      <c r="I58" s="11" t="s">
        <v>268</v>
      </c>
      <c r="J58" s="11" t="s">
        <v>1601</v>
      </c>
      <c r="K58" t="s">
        <v>1461</v>
      </c>
      <c r="L58" t="s">
        <v>1607</v>
      </c>
      <c r="M58" s="11" t="s">
        <v>1308</v>
      </c>
      <c r="N58" s="11" t="s">
        <v>1308</v>
      </c>
      <c r="O58" s="11" t="s">
        <v>280</v>
      </c>
      <c r="P58" s="11" t="s">
        <v>1497</v>
      </c>
      <c r="Q58" t="s">
        <v>1602</v>
      </c>
      <c r="R58" s="11">
        <v>10</v>
      </c>
      <c r="S58" s="11">
        <v>10</v>
      </c>
      <c r="T58" s="11" t="s">
        <v>1694</v>
      </c>
      <c r="U58" s="11" t="s">
        <v>1393</v>
      </c>
      <c r="V58" s="11" t="s">
        <v>1604</v>
      </c>
      <c r="W58">
        <v>145</v>
      </c>
      <c r="X58" s="11">
        <v>5</v>
      </c>
      <c r="Y58" s="22">
        <f t="shared" si="8"/>
        <v>3.3333333333333333E-2</v>
      </c>
      <c r="Z58" s="58">
        <v>1</v>
      </c>
      <c r="AA58" s="58">
        <v>1</v>
      </c>
      <c r="AB58" s="58">
        <v>3</v>
      </c>
      <c r="AC58" s="2" t="s">
        <v>1605</v>
      </c>
      <c r="AD58" t="s">
        <v>1728</v>
      </c>
      <c r="AE58">
        <v>1</v>
      </c>
      <c r="AF58">
        <v>1</v>
      </c>
      <c r="AG58">
        <v>1</v>
      </c>
      <c r="AH58" s="66" t="str">
        <f t="shared" si="5"/>
        <v>1</v>
      </c>
      <c r="AI58" s="66" t="str">
        <f t="shared" si="6"/>
        <v>1</v>
      </c>
      <c r="AJ58" s="11" t="str">
        <f t="shared" si="7"/>
        <v>1</v>
      </c>
      <c r="AK58" s="11">
        <v>1</v>
      </c>
      <c r="AL58" s="11">
        <v>1</v>
      </c>
      <c r="AM58" s="11">
        <v>1</v>
      </c>
    </row>
    <row r="59" spans="1:41" x14ac:dyDescent="0.25">
      <c r="A59" t="s">
        <v>254</v>
      </c>
      <c r="B59" t="s">
        <v>129</v>
      </c>
      <c r="C59">
        <v>2020</v>
      </c>
      <c r="D59" t="s">
        <v>1281</v>
      </c>
      <c r="E59">
        <v>0</v>
      </c>
      <c r="G59" t="s">
        <v>266</v>
      </c>
      <c r="H59">
        <v>1</v>
      </c>
      <c r="I59" s="11" t="s">
        <v>268</v>
      </c>
      <c r="J59" s="11" t="s">
        <v>1485</v>
      </c>
      <c r="L59" t="s">
        <v>1608</v>
      </c>
      <c r="M59" s="11" t="s">
        <v>1308</v>
      </c>
      <c r="N59" s="11" t="s">
        <v>1308</v>
      </c>
      <c r="O59" s="11" t="s">
        <v>283</v>
      </c>
      <c r="P59" s="11" t="s">
        <v>268</v>
      </c>
      <c r="Q59" t="s">
        <v>1358</v>
      </c>
      <c r="R59" s="11">
        <v>8</v>
      </c>
      <c r="S59" s="11">
        <v>8</v>
      </c>
      <c r="T59" s="11" t="s">
        <v>1330</v>
      </c>
      <c r="U59" s="11" t="s">
        <v>1610</v>
      </c>
      <c r="W59">
        <v>97</v>
      </c>
      <c r="X59" s="11">
        <v>2</v>
      </c>
      <c r="Y59" s="22">
        <f t="shared" si="8"/>
        <v>2.0202020202020204E-2</v>
      </c>
      <c r="Z59" s="58">
        <v>2</v>
      </c>
      <c r="AA59" s="58">
        <v>0</v>
      </c>
      <c r="AB59" s="58">
        <v>0</v>
      </c>
      <c r="AC59" s="2" t="s">
        <v>1304</v>
      </c>
      <c r="AD59" t="s">
        <v>1609</v>
      </c>
      <c r="AE59">
        <v>1</v>
      </c>
      <c r="AF59">
        <v>1</v>
      </c>
      <c r="AG59">
        <v>0</v>
      </c>
      <c r="AH59" s="66" t="str">
        <f t="shared" si="5"/>
        <v>1</v>
      </c>
      <c r="AI59" s="66" t="str">
        <f t="shared" si="6"/>
        <v>1</v>
      </c>
      <c r="AJ59" s="11" t="str">
        <f t="shared" si="7"/>
        <v>1</v>
      </c>
      <c r="AK59" s="11">
        <v>1</v>
      </c>
      <c r="AL59" s="11">
        <v>1</v>
      </c>
      <c r="AM59" s="11">
        <v>1</v>
      </c>
    </row>
    <row r="60" spans="1:41" x14ac:dyDescent="0.25">
      <c r="A60" s="17" t="s">
        <v>257</v>
      </c>
      <c r="B60" s="17" t="s">
        <v>132</v>
      </c>
      <c r="C60" s="17">
        <v>2019</v>
      </c>
      <c r="D60" s="17" t="s">
        <v>1281</v>
      </c>
      <c r="E60" s="17">
        <v>0</v>
      </c>
      <c r="F60" s="17" t="s">
        <v>1614</v>
      </c>
      <c r="G60" s="17" t="s">
        <v>1271</v>
      </c>
      <c r="H60" s="17">
        <v>1</v>
      </c>
      <c r="I60" s="18">
        <v>1.5900000000000001E-2</v>
      </c>
      <c r="J60" s="18">
        <v>5</v>
      </c>
      <c r="K60" s="17"/>
      <c r="L60" s="17" t="s">
        <v>1618</v>
      </c>
      <c r="M60" s="18" t="s">
        <v>1308</v>
      </c>
      <c r="N60" s="18" t="s">
        <v>1308</v>
      </c>
      <c r="O60" s="18" t="s">
        <v>1308</v>
      </c>
      <c r="P60" s="18" t="s">
        <v>268</v>
      </c>
      <c r="Q60" s="20" t="s">
        <v>1483</v>
      </c>
      <c r="R60" s="18">
        <v>3.5</v>
      </c>
      <c r="S60" s="18">
        <v>3</v>
      </c>
      <c r="T60" s="18" t="s">
        <v>1330</v>
      </c>
      <c r="U60" s="18">
        <v>2.5</v>
      </c>
      <c r="V60" s="18" t="s">
        <v>1615</v>
      </c>
      <c r="W60" s="17">
        <v>21</v>
      </c>
      <c r="X60" s="18">
        <v>1</v>
      </c>
      <c r="Y60" s="23">
        <f t="shared" si="8"/>
        <v>4.5454545454545456E-2</v>
      </c>
      <c r="Z60" s="64">
        <v>0</v>
      </c>
      <c r="AA60" s="64">
        <v>1</v>
      </c>
      <c r="AB60" s="64">
        <v>0</v>
      </c>
      <c r="AC60" s="19" t="s">
        <v>1613</v>
      </c>
      <c r="AD60" s="17" t="s">
        <v>1670</v>
      </c>
      <c r="AE60" s="17">
        <v>0</v>
      </c>
      <c r="AF60" s="17">
        <v>1</v>
      </c>
      <c r="AG60" s="17">
        <v>0</v>
      </c>
      <c r="AH60" s="72" t="str">
        <f t="shared" si="5"/>
        <v>1</v>
      </c>
      <c r="AI60" s="72" t="str">
        <f t="shared" si="6"/>
        <v>0</v>
      </c>
      <c r="AJ60" s="18" t="str">
        <f t="shared" si="7"/>
        <v>1</v>
      </c>
      <c r="AK60" s="18">
        <v>1</v>
      </c>
      <c r="AL60" s="18">
        <v>0</v>
      </c>
      <c r="AM60" s="18">
        <v>1</v>
      </c>
      <c r="AN60" s="17"/>
      <c r="AO60" s="17" t="s">
        <v>1434</v>
      </c>
    </row>
    <row r="61" spans="1:41" x14ac:dyDescent="0.25">
      <c r="A61" s="17" t="s">
        <v>257</v>
      </c>
      <c r="B61" s="17" t="s">
        <v>132</v>
      </c>
      <c r="C61" s="17">
        <v>2019</v>
      </c>
      <c r="D61" s="17" t="s">
        <v>1281</v>
      </c>
      <c r="E61" s="17">
        <v>0</v>
      </c>
      <c r="F61" s="17" t="s">
        <v>1614</v>
      </c>
      <c r="G61" s="17" t="s">
        <v>1271</v>
      </c>
      <c r="H61" s="17">
        <v>1</v>
      </c>
      <c r="I61" s="18">
        <v>1.5900000000000001E-2</v>
      </c>
      <c r="J61" s="18">
        <v>5</v>
      </c>
      <c r="K61" s="17"/>
      <c r="L61" s="17" t="s">
        <v>1618</v>
      </c>
      <c r="M61" s="18" t="s">
        <v>1308</v>
      </c>
      <c r="N61" s="18" t="s">
        <v>1308</v>
      </c>
      <c r="O61" s="18" t="s">
        <v>1308</v>
      </c>
      <c r="P61" s="18" t="s">
        <v>268</v>
      </c>
      <c r="Q61" s="20" t="s">
        <v>1483</v>
      </c>
      <c r="R61" s="18">
        <v>4</v>
      </c>
      <c r="S61" s="18">
        <v>3.5</v>
      </c>
      <c r="T61" s="18" t="s">
        <v>1330</v>
      </c>
      <c r="U61" s="18" t="s">
        <v>1571</v>
      </c>
      <c r="V61" s="18" t="s">
        <v>1616</v>
      </c>
      <c r="W61" s="17">
        <v>35</v>
      </c>
      <c r="X61" s="18">
        <v>2</v>
      </c>
      <c r="Y61" s="23">
        <f t="shared" si="8"/>
        <v>5.4054054054054057E-2</v>
      </c>
      <c r="Z61" s="64">
        <v>0</v>
      </c>
      <c r="AA61" s="64">
        <v>2</v>
      </c>
      <c r="AB61" s="64">
        <v>0</v>
      </c>
      <c r="AC61" s="19" t="s">
        <v>1613</v>
      </c>
      <c r="AD61" s="17" t="s">
        <v>1671</v>
      </c>
      <c r="AE61" s="17">
        <v>0</v>
      </c>
      <c r="AF61" s="17">
        <v>1</v>
      </c>
      <c r="AG61" s="17">
        <v>0</v>
      </c>
      <c r="AH61" s="72" t="str">
        <f t="shared" si="5"/>
        <v>1</v>
      </c>
      <c r="AI61" s="72" t="str">
        <f t="shared" si="6"/>
        <v>0</v>
      </c>
      <c r="AJ61" s="18" t="str">
        <f t="shared" si="7"/>
        <v>1</v>
      </c>
      <c r="AK61" s="18">
        <v>1</v>
      </c>
      <c r="AL61" s="18">
        <v>0</v>
      </c>
      <c r="AM61" s="18">
        <v>1</v>
      </c>
      <c r="AN61" s="17"/>
      <c r="AO61" s="17"/>
    </row>
    <row r="62" spans="1:41" x14ac:dyDescent="0.25">
      <c r="A62" t="s">
        <v>262</v>
      </c>
      <c r="B62" t="s">
        <v>137</v>
      </c>
      <c r="C62">
        <v>2019</v>
      </c>
      <c r="D62" t="s">
        <v>1281</v>
      </c>
      <c r="E62">
        <v>1</v>
      </c>
      <c r="G62" t="s">
        <v>266</v>
      </c>
      <c r="H62">
        <v>1</v>
      </c>
      <c r="I62" s="11" t="s">
        <v>268</v>
      </c>
      <c r="J62" s="11">
        <v>0.1</v>
      </c>
      <c r="K62" t="s">
        <v>1461</v>
      </c>
      <c r="M62" s="11">
        <v>-2</v>
      </c>
      <c r="N62" s="11" t="s">
        <v>277</v>
      </c>
      <c r="O62" s="11" t="s">
        <v>1378</v>
      </c>
      <c r="P62" s="11" t="s">
        <v>1497</v>
      </c>
      <c r="Q62" s="4" t="s">
        <v>1620</v>
      </c>
      <c r="R62" s="11">
        <v>4</v>
      </c>
      <c r="S62" s="11">
        <v>4</v>
      </c>
      <c r="T62" s="11" t="s">
        <v>1330</v>
      </c>
      <c r="U62" s="11" t="s">
        <v>1622</v>
      </c>
      <c r="W62">
        <v>59</v>
      </c>
      <c r="X62" s="11">
        <v>11</v>
      </c>
      <c r="Y62" s="22">
        <f t="shared" si="8"/>
        <v>0.15714285714285714</v>
      </c>
      <c r="Z62" s="58">
        <v>0</v>
      </c>
      <c r="AA62" s="58">
        <v>8</v>
      </c>
      <c r="AB62" s="58">
        <v>3</v>
      </c>
      <c r="AC62" s="2" t="s">
        <v>1407</v>
      </c>
      <c r="AD62" t="s">
        <v>1621</v>
      </c>
      <c r="AE62">
        <v>0</v>
      </c>
      <c r="AF62">
        <v>1</v>
      </c>
      <c r="AG62">
        <v>1</v>
      </c>
      <c r="AH62" s="66" t="str">
        <f t="shared" si="5"/>
        <v>1</v>
      </c>
      <c r="AI62" s="66" t="str">
        <f t="shared" si="6"/>
        <v>1</v>
      </c>
      <c r="AJ62" s="11" t="str">
        <f t="shared" si="7"/>
        <v>1</v>
      </c>
      <c r="AK62" s="11">
        <v>1</v>
      </c>
      <c r="AL62" s="11">
        <v>1</v>
      </c>
      <c r="AM62" s="11">
        <v>1</v>
      </c>
    </row>
    <row r="63" spans="1:41" x14ac:dyDescent="0.25">
      <c r="B63" s="55" t="s">
        <v>1799</v>
      </c>
      <c r="C63">
        <v>61</v>
      </c>
      <c r="F63" t="s">
        <v>1807</v>
      </c>
      <c r="G63" s="52" t="s">
        <v>1814</v>
      </c>
      <c r="H63" s="75">
        <f>SUM(H2:H62)</f>
        <v>33</v>
      </c>
      <c r="I63" s="76">
        <v>14</v>
      </c>
      <c r="AD63" s="56"/>
      <c r="AE63" s="54"/>
      <c r="AF63" s="54"/>
      <c r="AG63" s="54"/>
      <c r="AH63" s="74"/>
      <c r="AI63" s="74"/>
      <c r="AJ63" s="74"/>
      <c r="AK63" s="74"/>
      <c r="AL63" s="74"/>
      <c r="AM63" s="74"/>
      <c r="AN63" s="52"/>
    </row>
    <row r="64" spans="1:41" x14ac:dyDescent="0.25">
      <c r="B64" s="55" t="s">
        <v>1801</v>
      </c>
      <c r="C64">
        <v>58</v>
      </c>
      <c r="F64" t="s">
        <v>1807</v>
      </c>
      <c r="G64" t="s">
        <v>1774</v>
      </c>
      <c r="H64" s="2">
        <f>H63/61</f>
        <v>0.54098360655737709</v>
      </c>
      <c r="I64" s="77">
        <f>I63/61</f>
        <v>0.22950819672131148</v>
      </c>
      <c r="AD64" s="56"/>
      <c r="AE64" s="54"/>
      <c r="AF64" s="54"/>
      <c r="AG64" s="54"/>
      <c r="AH64" s="74"/>
      <c r="AI64" s="74"/>
      <c r="AJ64" s="74"/>
      <c r="AK64" s="74"/>
      <c r="AL64" s="74"/>
      <c r="AM64" s="74"/>
      <c r="AN64" s="52"/>
    </row>
    <row r="65" spans="7:9" x14ac:dyDescent="0.25">
      <c r="G65" s="52"/>
      <c r="H65" s="75"/>
      <c r="I65" s="76"/>
    </row>
    <row r="66" spans="7:9" x14ac:dyDescent="0.25">
      <c r="H66" s="2"/>
      <c r="I66" s="77"/>
    </row>
    <row r="104" spans="2:39" x14ac:dyDescent="0.25">
      <c r="G104" s="52" t="s">
        <v>1796</v>
      </c>
      <c r="H104" s="52">
        <f>SUM(H1:H1)</f>
        <v>0</v>
      </c>
      <c r="I104" s="53">
        <v>25</v>
      </c>
      <c r="AD104" s="56" t="s">
        <v>1806</v>
      </c>
      <c r="AE104" s="52">
        <f>SUM(AE1:AE1)</f>
        <v>0</v>
      </c>
      <c r="AF104" s="52">
        <f>SUM(AF1:AF1)</f>
        <v>0</v>
      </c>
      <c r="AG104" s="52">
        <f>SUM(AG1:AG1)</f>
        <v>0</v>
      </c>
      <c r="AH104" s="53"/>
      <c r="AI104" s="53"/>
      <c r="AJ104" s="53"/>
      <c r="AK104" s="53">
        <f>SUM(AK1:AK1)</f>
        <v>0</v>
      </c>
      <c r="AL104" s="53">
        <f>SUM(AL1:AL1)</f>
        <v>0</v>
      </c>
      <c r="AM104" s="53">
        <f>SUM(AM1:AM1)</f>
        <v>0</v>
      </c>
    </row>
    <row r="105" spans="2:39" x14ac:dyDescent="0.25">
      <c r="G105" s="52" t="s">
        <v>1802</v>
      </c>
      <c r="H105" s="52" t="e">
        <f>H1-4</f>
        <v>#VALUE!</v>
      </c>
      <c r="I105" s="53" t="str">
        <f>I1</f>
        <v>Highpass (Hz)</v>
      </c>
      <c r="AD105" s="56" t="s">
        <v>1803</v>
      </c>
      <c r="AE105" s="52" t="e">
        <f>SUM(#REF!)</f>
        <v>#REF!</v>
      </c>
      <c r="AF105" s="52">
        <v>54</v>
      </c>
      <c r="AG105" s="52">
        <v>27</v>
      </c>
      <c r="AH105" s="53"/>
      <c r="AI105" s="53"/>
      <c r="AJ105" s="53"/>
      <c r="AK105" s="53" t="e">
        <f>AK1-4</f>
        <v>#VALUE!</v>
      </c>
      <c r="AL105" s="53">
        <f>38-0</f>
        <v>38</v>
      </c>
      <c r="AM105" s="53" t="e">
        <f>AM1-5</f>
        <v>#VALUE!</v>
      </c>
    </row>
    <row r="107" spans="2:39" x14ac:dyDescent="0.25">
      <c r="T107" s="21"/>
      <c r="U107" s="4"/>
      <c r="V107" s="4"/>
      <c r="W107" s="4"/>
      <c r="X107" s="4"/>
    </row>
    <row r="108" spans="2:39" x14ac:dyDescent="0.25">
      <c r="T108" s="4"/>
      <c r="U108" s="4"/>
      <c r="V108" s="4"/>
      <c r="W108" s="4"/>
      <c r="X108" s="4"/>
      <c r="AD108" t="s">
        <v>1795</v>
      </c>
    </row>
    <row r="109" spans="2:39" ht="17.25" customHeight="1" x14ac:dyDescent="0.25">
      <c r="B109" s="26"/>
      <c r="C109" s="26"/>
      <c r="D109" s="30"/>
      <c r="E109" s="28"/>
      <c r="F109" s="28"/>
      <c r="G109" s="26"/>
      <c r="H109" s="26"/>
      <c r="K109" s="28"/>
      <c r="L109" s="26"/>
      <c r="M109" s="30"/>
      <c r="N109" s="30"/>
      <c r="O109" s="14"/>
      <c r="P109" s="14"/>
      <c r="Q109" s="29"/>
      <c r="R109" s="14"/>
      <c r="S109" s="30"/>
      <c r="T109" s="28"/>
      <c r="U109" s="28"/>
      <c r="V109" s="28"/>
      <c r="W109" s="4"/>
      <c r="X109" s="4"/>
      <c r="Y109" s="25"/>
      <c r="Z109" s="65"/>
      <c r="AA109" s="65"/>
      <c r="AB109" s="65"/>
      <c r="AC109" s="16"/>
      <c r="AD109" t="s">
        <v>1793</v>
      </c>
      <c r="AE109" s="29"/>
      <c r="AF109" s="29"/>
      <c r="AG109" s="29"/>
      <c r="AH109" s="14"/>
      <c r="AI109" s="14"/>
      <c r="AJ109" s="14"/>
      <c r="AK109" s="14"/>
      <c r="AL109" s="14"/>
      <c r="AM109" s="14"/>
    </row>
    <row r="110" spans="2:39" x14ac:dyDescent="0.25">
      <c r="S110" s="28"/>
      <c r="T110" s="28"/>
      <c r="U110" s="28"/>
      <c r="V110" s="28"/>
      <c r="AD110" s="29" t="s">
        <v>1794</v>
      </c>
    </row>
    <row r="111" spans="2:39" x14ac:dyDescent="0.25">
      <c r="M111" s="14"/>
      <c r="S111" s="28"/>
      <c r="T111" s="28"/>
      <c r="U111" s="28"/>
      <c r="V111" s="28"/>
    </row>
  </sheetData>
  <sortState ref="A2:AO113">
    <sortCondition descending="1" ref="AK2:AK113"/>
  </sortState>
  <pageMargins left="0.7" right="0.7" top="0.75" bottom="0.75" header="0.3" footer="0.3"/>
  <pageSetup orientation="portrait" horizontalDpi="4294967293" verticalDpi="4294967293"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40"/>
  <sheetViews>
    <sheetView zoomScale="70" zoomScaleNormal="70" workbookViewId="0">
      <selection activeCell="I36" sqref="I36"/>
    </sheetView>
  </sheetViews>
  <sheetFormatPr defaultRowHeight="15" x14ac:dyDescent="0.25"/>
  <sheetData>
    <row r="1" spans="1:41" x14ac:dyDescent="0.25">
      <c r="A1" t="s">
        <v>264</v>
      </c>
      <c r="B1" t="s">
        <v>9</v>
      </c>
      <c r="C1" t="s">
        <v>8</v>
      </c>
      <c r="D1" t="s">
        <v>1279</v>
      </c>
      <c r="E1" t="s">
        <v>265</v>
      </c>
      <c r="F1" t="s">
        <v>1320</v>
      </c>
      <c r="G1" t="s">
        <v>13</v>
      </c>
      <c r="H1" t="s">
        <v>0</v>
      </c>
      <c r="I1" s="11" t="s">
        <v>1</v>
      </c>
      <c r="J1" s="11" t="s">
        <v>2</v>
      </c>
      <c r="K1" t="s">
        <v>3</v>
      </c>
      <c r="L1" t="s">
        <v>1651</v>
      </c>
      <c r="M1" s="11" t="s">
        <v>10</v>
      </c>
      <c r="N1" s="11" t="s">
        <v>1632</v>
      </c>
      <c r="O1" s="11" t="s">
        <v>1706</v>
      </c>
      <c r="P1" s="11" t="s">
        <v>1424</v>
      </c>
      <c r="Q1" t="s">
        <v>1470</v>
      </c>
      <c r="R1" s="11" t="s">
        <v>289</v>
      </c>
      <c r="S1" s="11" t="s">
        <v>1288</v>
      </c>
      <c r="T1" s="11" t="s">
        <v>1326</v>
      </c>
      <c r="U1" s="11" t="s">
        <v>285</v>
      </c>
      <c r="V1" s="11" t="s">
        <v>1313</v>
      </c>
      <c r="W1" t="s">
        <v>6</v>
      </c>
      <c r="X1" s="11" t="s">
        <v>7</v>
      </c>
      <c r="Y1" s="22" t="s">
        <v>1778</v>
      </c>
      <c r="Z1" s="58" t="s">
        <v>1775</v>
      </c>
      <c r="AA1" s="58" t="s">
        <v>1777</v>
      </c>
      <c r="AB1" s="58" t="s">
        <v>1776</v>
      </c>
      <c r="AC1" s="2" t="s">
        <v>275</v>
      </c>
      <c r="AD1" t="s">
        <v>11</v>
      </c>
      <c r="AE1" s="4" t="s">
        <v>1788</v>
      </c>
      <c r="AF1" s="4" t="s">
        <v>1787</v>
      </c>
      <c r="AG1" s="4" t="s">
        <v>1779</v>
      </c>
      <c r="AH1" s="11" t="s">
        <v>1789</v>
      </c>
      <c r="AI1" s="11" t="s">
        <v>1798</v>
      </c>
      <c r="AJ1" s="11" t="s">
        <v>1790</v>
      </c>
      <c r="AK1" s="11" t="s">
        <v>1791</v>
      </c>
      <c r="AL1" s="11" t="s">
        <v>1798</v>
      </c>
      <c r="AM1" s="11" t="s">
        <v>1792</v>
      </c>
      <c r="AN1" t="s">
        <v>1290</v>
      </c>
      <c r="AO1" t="s">
        <v>1630</v>
      </c>
    </row>
    <row r="2" spans="1:41" x14ac:dyDescent="0.25">
      <c r="A2" t="s">
        <v>142</v>
      </c>
      <c r="B2" t="s">
        <v>17</v>
      </c>
      <c r="C2">
        <v>2020</v>
      </c>
      <c r="D2" t="s">
        <v>1281</v>
      </c>
      <c r="E2">
        <v>0</v>
      </c>
      <c r="F2" t="s">
        <v>1642</v>
      </c>
      <c r="G2" t="s">
        <v>266</v>
      </c>
      <c r="H2">
        <v>0</v>
      </c>
      <c r="I2" s="11" t="s">
        <v>268</v>
      </c>
      <c r="J2" s="11" t="s">
        <v>268</v>
      </c>
      <c r="K2" t="s">
        <v>1461</v>
      </c>
      <c r="M2" s="11" t="s">
        <v>1308</v>
      </c>
      <c r="N2" s="11" t="s">
        <v>1308</v>
      </c>
      <c r="O2" s="13" t="s">
        <v>279</v>
      </c>
      <c r="P2" s="11" t="s">
        <v>1497</v>
      </c>
      <c r="Q2" t="s">
        <v>1603</v>
      </c>
      <c r="R2" s="11" t="s">
        <v>1644</v>
      </c>
      <c r="S2" s="11" t="s">
        <v>1644</v>
      </c>
      <c r="T2" s="11" t="s">
        <v>1327</v>
      </c>
      <c r="U2" s="11" t="s">
        <v>1643</v>
      </c>
      <c r="V2" s="11"/>
      <c r="W2">
        <v>19</v>
      </c>
      <c r="X2" s="11">
        <v>0</v>
      </c>
      <c r="Y2" s="22">
        <f t="shared" ref="Y2:Y10" si="0">X2/(W2+X2)</f>
        <v>0</v>
      </c>
      <c r="Z2" s="58">
        <v>0</v>
      </c>
      <c r="AA2" s="58">
        <v>0</v>
      </c>
      <c r="AB2" s="58">
        <v>0</v>
      </c>
      <c r="AC2" t="s">
        <v>268</v>
      </c>
      <c r="AE2">
        <v>0</v>
      </c>
      <c r="AF2">
        <v>0</v>
      </c>
      <c r="AG2">
        <v>0</v>
      </c>
      <c r="AH2" s="66" t="str">
        <f t="shared" ref="AH2:AH40" si="1">IF(SUM(AE2:AF2)&gt;0,"1","0")</f>
        <v>0</v>
      </c>
      <c r="AI2" s="66" t="str">
        <f t="shared" ref="AI2:AI40" si="2">IF(SUM(AG2,AE2)&gt;0,"1","0")</f>
        <v>0</v>
      </c>
      <c r="AJ2" s="11" t="str">
        <f t="shared" ref="AJ2:AJ40" si="3">IF(SUM(AE2:AG2)&gt;0,"1","0")</f>
        <v>0</v>
      </c>
      <c r="AK2" s="11">
        <v>0</v>
      </c>
      <c r="AL2" s="11">
        <v>0</v>
      </c>
      <c r="AM2" s="11">
        <v>0</v>
      </c>
    </row>
    <row r="3" spans="1:41" x14ac:dyDescent="0.25">
      <c r="A3" t="s">
        <v>145</v>
      </c>
      <c r="B3" t="s">
        <v>20</v>
      </c>
      <c r="C3">
        <v>2019</v>
      </c>
      <c r="D3" t="s">
        <v>1281</v>
      </c>
      <c r="E3">
        <v>0</v>
      </c>
      <c r="G3" t="s">
        <v>266</v>
      </c>
      <c r="H3">
        <v>1</v>
      </c>
      <c r="I3" s="11" t="s">
        <v>268</v>
      </c>
      <c r="J3" s="11">
        <v>5</v>
      </c>
      <c r="K3" t="s">
        <v>1591</v>
      </c>
      <c r="L3" t="s">
        <v>1356</v>
      </c>
      <c r="M3" s="11" t="s">
        <v>1308</v>
      </c>
      <c r="N3" s="11" t="s">
        <v>1308</v>
      </c>
      <c r="O3" s="13" t="s">
        <v>279</v>
      </c>
      <c r="P3" s="11" t="s">
        <v>268</v>
      </c>
      <c r="Q3" t="s">
        <v>1627</v>
      </c>
      <c r="R3" s="11">
        <v>4</v>
      </c>
      <c r="S3" s="11" t="s">
        <v>1527</v>
      </c>
      <c r="T3" s="11" t="s">
        <v>1330</v>
      </c>
      <c r="U3" s="11">
        <v>2</v>
      </c>
      <c r="V3" s="11"/>
      <c r="W3">
        <v>48</v>
      </c>
      <c r="X3" s="11">
        <v>0</v>
      </c>
      <c r="Y3" s="22">
        <f t="shared" si="0"/>
        <v>0</v>
      </c>
      <c r="Z3" s="58">
        <v>0</v>
      </c>
      <c r="AA3" s="58">
        <v>0</v>
      </c>
      <c r="AB3" s="58">
        <v>0</v>
      </c>
      <c r="AC3" s="2" t="s">
        <v>268</v>
      </c>
      <c r="AE3">
        <v>0</v>
      </c>
      <c r="AF3">
        <v>0</v>
      </c>
      <c r="AG3">
        <v>0</v>
      </c>
      <c r="AH3" s="66" t="str">
        <f t="shared" si="1"/>
        <v>0</v>
      </c>
      <c r="AI3" s="66" t="str">
        <f t="shared" si="2"/>
        <v>0</v>
      </c>
      <c r="AJ3" s="11" t="str">
        <f t="shared" si="3"/>
        <v>0</v>
      </c>
      <c r="AK3" s="11">
        <v>0</v>
      </c>
      <c r="AL3" s="11">
        <v>0</v>
      </c>
      <c r="AM3" s="11">
        <v>0</v>
      </c>
    </row>
    <row r="4" spans="1:41" x14ac:dyDescent="0.25">
      <c r="A4" t="s">
        <v>147</v>
      </c>
      <c r="B4" t="s">
        <v>22</v>
      </c>
      <c r="C4">
        <v>2019</v>
      </c>
      <c r="D4" t="s">
        <v>1281</v>
      </c>
      <c r="E4">
        <v>0</v>
      </c>
      <c r="G4" t="s">
        <v>266</v>
      </c>
      <c r="H4">
        <v>0</v>
      </c>
      <c r="I4" s="11" t="s">
        <v>268</v>
      </c>
      <c r="J4" s="11" t="s">
        <v>268</v>
      </c>
      <c r="M4" s="11">
        <v>-2</v>
      </c>
      <c r="N4" s="11" t="s">
        <v>277</v>
      </c>
      <c r="O4" s="11" t="s">
        <v>281</v>
      </c>
      <c r="P4" s="11" t="s">
        <v>268</v>
      </c>
      <c r="Q4" t="s">
        <v>1483</v>
      </c>
      <c r="R4" s="11">
        <v>8</v>
      </c>
      <c r="S4" s="11" t="s">
        <v>291</v>
      </c>
      <c r="T4" s="11" t="s">
        <v>1330</v>
      </c>
      <c r="U4" s="11" t="s">
        <v>290</v>
      </c>
      <c r="V4" s="11"/>
      <c r="W4">
        <v>40</v>
      </c>
      <c r="X4" s="11">
        <v>0</v>
      </c>
      <c r="Y4" s="22">
        <f t="shared" si="0"/>
        <v>0</v>
      </c>
      <c r="Z4" s="58">
        <v>0</v>
      </c>
      <c r="AA4" s="58">
        <v>0</v>
      </c>
      <c r="AB4" s="58">
        <v>0</v>
      </c>
      <c r="AC4" s="2" t="s">
        <v>268</v>
      </c>
      <c r="AE4">
        <v>0</v>
      </c>
      <c r="AF4">
        <v>0</v>
      </c>
      <c r="AG4">
        <v>0</v>
      </c>
      <c r="AH4" s="66" t="str">
        <f t="shared" si="1"/>
        <v>0</v>
      </c>
      <c r="AI4" s="66" t="str">
        <f t="shared" si="2"/>
        <v>0</v>
      </c>
      <c r="AJ4" s="11" t="str">
        <f t="shared" si="3"/>
        <v>0</v>
      </c>
      <c r="AK4" s="11">
        <v>0</v>
      </c>
      <c r="AL4" s="11">
        <v>0</v>
      </c>
      <c r="AM4" s="11">
        <v>0</v>
      </c>
    </row>
    <row r="5" spans="1:41" x14ac:dyDescent="0.25">
      <c r="A5" t="s">
        <v>151</v>
      </c>
      <c r="B5" t="s">
        <v>26</v>
      </c>
      <c r="C5">
        <v>2020</v>
      </c>
      <c r="D5" t="s">
        <v>1281</v>
      </c>
      <c r="E5">
        <v>1</v>
      </c>
      <c r="G5" t="s">
        <v>266</v>
      </c>
      <c r="H5">
        <v>1</v>
      </c>
      <c r="I5" s="11" t="s">
        <v>268</v>
      </c>
      <c r="J5" s="11" t="s">
        <v>1304</v>
      </c>
      <c r="L5" t="s">
        <v>1377</v>
      </c>
      <c r="M5" s="11" t="s">
        <v>1308</v>
      </c>
      <c r="N5" s="11" t="s">
        <v>1308</v>
      </c>
      <c r="O5" s="11" t="s">
        <v>1265</v>
      </c>
      <c r="P5" s="11" t="s">
        <v>268</v>
      </c>
      <c r="Q5" t="s">
        <v>1660</v>
      </c>
      <c r="R5" s="11">
        <v>5</v>
      </c>
      <c r="S5" s="11">
        <v>4.8</v>
      </c>
      <c r="T5" s="11" t="s">
        <v>1330</v>
      </c>
      <c r="U5" s="11">
        <v>7</v>
      </c>
      <c r="V5" s="11"/>
      <c r="W5">
        <v>21</v>
      </c>
      <c r="X5" s="11">
        <v>0</v>
      </c>
      <c r="Y5" s="22">
        <f t="shared" si="0"/>
        <v>0</v>
      </c>
      <c r="Z5" s="58">
        <v>0</v>
      </c>
      <c r="AA5" s="58">
        <v>0</v>
      </c>
      <c r="AB5" s="58">
        <v>0</v>
      </c>
      <c r="AC5" t="s">
        <v>268</v>
      </c>
      <c r="AE5">
        <v>0</v>
      </c>
      <c r="AF5">
        <v>0</v>
      </c>
      <c r="AG5">
        <v>0</v>
      </c>
      <c r="AH5" s="66" t="str">
        <f t="shared" si="1"/>
        <v>0</v>
      </c>
      <c r="AI5" s="66" t="str">
        <f t="shared" si="2"/>
        <v>0</v>
      </c>
      <c r="AJ5" s="11" t="str">
        <f t="shared" si="3"/>
        <v>0</v>
      </c>
      <c r="AK5" s="11">
        <v>0</v>
      </c>
      <c r="AL5" s="11">
        <v>0</v>
      </c>
      <c r="AM5" s="11">
        <v>0</v>
      </c>
    </row>
    <row r="6" spans="1:41" x14ac:dyDescent="0.25">
      <c r="A6" t="s">
        <v>154</v>
      </c>
      <c r="B6" t="s">
        <v>29</v>
      </c>
      <c r="C6">
        <v>2019</v>
      </c>
      <c r="D6" t="s">
        <v>1281</v>
      </c>
      <c r="E6">
        <v>1</v>
      </c>
      <c r="G6" t="s">
        <v>266</v>
      </c>
      <c r="H6">
        <v>1</v>
      </c>
      <c r="I6" s="11">
        <v>0.5</v>
      </c>
      <c r="J6" s="11">
        <v>10</v>
      </c>
      <c r="L6" t="s">
        <v>1274</v>
      </c>
      <c r="M6" s="11" t="s">
        <v>1308</v>
      </c>
      <c r="N6" s="11" t="s">
        <v>1308</v>
      </c>
      <c r="O6" s="11" t="s">
        <v>1703</v>
      </c>
      <c r="P6" s="11" t="s">
        <v>268</v>
      </c>
      <c r="Q6" t="s">
        <v>271</v>
      </c>
      <c r="R6" s="11">
        <v>8</v>
      </c>
      <c r="S6" s="11">
        <v>7.9</v>
      </c>
      <c r="T6" s="11" t="s">
        <v>1330</v>
      </c>
      <c r="U6" s="11" t="s">
        <v>1275</v>
      </c>
      <c r="V6" s="11"/>
      <c r="W6">
        <v>22</v>
      </c>
      <c r="X6" s="11">
        <v>0</v>
      </c>
      <c r="Y6" s="22">
        <f t="shared" si="0"/>
        <v>0</v>
      </c>
      <c r="Z6" s="58">
        <v>0</v>
      </c>
      <c r="AA6" s="58">
        <v>0</v>
      </c>
      <c r="AB6" s="58">
        <v>0</v>
      </c>
      <c r="AC6" s="2" t="s">
        <v>268</v>
      </c>
      <c r="AE6">
        <v>0</v>
      </c>
      <c r="AF6">
        <v>0</v>
      </c>
      <c r="AG6">
        <v>0</v>
      </c>
      <c r="AH6" s="66" t="str">
        <f t="shared" si="1"/>
        <v>0</v>
      </c>
      <c r="AI6" s="66" t="str">
        <f t="shared" si="2"/>
        <v>0</v>
      </c>
      <c r="AJ6" s="11" t="str">
        <f t="shared" si="3"/>
        <v>0</v>
      </c>
      <c r="AK6" s="11">
        <v>0</v>
      </c>
      <c r="AL6" s="11">
        <v>0</v>
      </c>
      <c r="AM6" s="11">
        <v>0</v>
      </c>
    </row>
    <row r="7" spans="1:41" x14ac:dyDescent="0.25">
      <c r="A7" t="s">
        <v>159</v>
      </c>
      <c r="B7" t="s">
        <v>34</v>
      </c>
      <c r="C7">
        <v>2019</v>
      </c>
      <c r="D7" t="s">
        <v>1281</v>
      </c>
      <c r="E7">
        <v>1</v>
      </c>
      <c r="G7" t="s">
        <v>266</v>
      </c>
      <c r="H7">
        <v>1</v>
      </c>
      <c r="I7" s="11" t="s">
        <v>268</v>
      </c>
      <c r="J7" s="11">
        <v>50</v>
      </c>
      <c r="M7" s="11">
        <v>-0.5</v>
      </c>
      <c r="N7" s="11" t="s">
        <v>277</v>
      </c>
      <c r="O7" s="11" t="s">
        <v>1294</v>
      </c>
      <c r="P7" s="11" t="s">
        <v>268</v>
      </c>
      <c r="Q7" t="s">
        <v>268</v>
      </c>
      <c r="R7" s="11">
        <v>4</v>
      </c>
      <c r="S7" s="11">
        <v>2</v>
      </c>
      <c r="T7" s="11" t="s">
        <v>1330</v>
      </c>
      <c r="U7" s="11" t="s">
        <v>1293</v>
      </c>
      <c r="V7" s="11"/>
      <c r="W7">
        <v>121</v>
      </c>
      <c r="X7" s="11">
        <v>0</v>
      </c>
      <c r="Y7" s="22">
        <f t="shared" si="0"/>
        <v>0</v>
      </c>
      <c r="Z7" s="58">
        <v>0</v>
      </c>
      <c r="AA7" s="58">
        <v>0</v>
      </c>
      <c r="AB7" s="58">
        <v>0</v>
      </c>
      <c r="AC7" s="2" t="s">
        <v>268</v>
      </c>
      <c r="AE7">
        <v>0</v>
      </c>
      <c r="AF7">
        <v>0</v>
      </c>
      <c r="AG7">
        <v>0</v>
      </c>
      <c r="AH7" s="66" t="str">
        <f t="shared" si="1"/>
        <v>0</v>
      </c>
      <c r="AI7" s="66" t="str">
        <f t="shared" si="2"/>
        <v>0</v>
      </c>
      <c r="AJ7" s="11" t="str">
        <f t="shared" si="3"/>
        <v>0</v>
      </c>
      <c r="AK7" s="11">
        <v>0</v>
      </c>
      <c r="AL7" s="11">
        <v>0</v>
      </c>
      <c r="AM7" s="11">
        <v>0</v>
      </c>
    </row>
    <row r="8" spans="1:41" x14ac:dyDescent="0.25">
      <c r="A8" t="s">
        <v>162</v>
      </c>
      <c r="B8" t="s">
        <v>37</v>
      </c>
      <c r="C8">
        <v>2020</v>
      </c>
      <c r="D8" t="s">
        <v>1281</v>
      </c>
      <c r="E8">
        <v>0</v>
      </c>
      <c r="F8" t="s">
        <v>1365</v>
      </c>
      <c r="G8" t="s">
        <v>266</v>
      </c>
      <c r="H8">
        <v>0</v>
      </c>
      <c r="I8" s="11" t="s">
        <v>268</v>
      </c>
      <c r="J8" s="11" t="s">
        <v>268</v>
      </c>
      <c r="K8" t="s">
        <v>1646</v>
      </c>
      <c r="L8" t="s">
        <v>1652</v>
      </c>
      <c r="M8" s="11" t="s">
        <v>1304</v>
      </c>
      <c r="N8" s="11" t="s">
        <v>1308</v>
      </c>
      <c r="O8" s="11" t="s">
        <v>279</v>
      </c>
      <c r="P8" s="11" t="s">
        <v>268</v>
      </c>
      <c r="Q8" t="s">
        <v>1307</v>
      </c>
      <c r="R8" s="11">
        <v>8</v>
      </c>
      <c r="S8" s="11" t="s">
        <v>1312</v>
      </c>
      <c r="T8" s="11" t="s">
        <v>1327</v>
      </c>
      <c r="U8" s="11" t="s">
        <v>1309</v>
      </c>
      <c r="V8" s="11" t="s">
        <v>1314</v>
      </c>
      <c r="W8">
        <v>53</v>
      </c>
      <c r="X8" s="11">
        <v>0</v>
      </c>
      <c r="Y8" s="22">
        <f t="shared" si="0"/>
        <v>0</v>
      </c>
      <c r="Z8" s="58">
        <v>0</v>
      </c>
      <c r="AA8" s="58">
        <v>0</v>
      </c>
      <c r="AB8" s="58">
        <v>0</v>
      </c>
      <c r="AC8" s="2" t="s">
        <v>268</v>
      </c>
      <c r="AE8">
        <v>0</v>
      </c>
      <c r="AF8">
        <v>0</v>
      </c>
      <c r="AG8">
        <v>0</v>
      </c>
      <c r="AH8" s="66" t="str">
        <f t="shared" si="1"/>
        <v>0</v>
      </c>
      <c r="AI8" s="66" t="str">
        <f t="shared" si="2"/>
        <v>0</v>
      </c>
      <c r="AJ8" s="11" t="str">
        <f t="shared" si="3"/>
        <v>0</v>
      </c>
      <c r="AK8" s="11">
        <v>0</v>
      </c>
      <c r="AL8" s="11">
        <v>0</v>
      </c>
      <c r="AM8" s="11">
        <v>0</v>
      </c>
      <c r="AO8" t="s">
        <v>1434</v>
      </c>
    </row>
    <row r="9" spans="1:41" x14ac:dyDescent="0.25">
      <c r="A9" t="s">
        <v>164</v>
      </c>
      <c r="B9" t="s">
        <v>39</v>
      </c>
      <c r="C9">
        <v>2019</v>
      </c>
      <c r="D9" t="s">
        <v>1281</v>
      </c>
      <c r="E9">
        <v>0</v>
      </c>
      <c r="F9" t="s">
        <v>274</v>
      </c>
      <c r="G9" t="s">
        <v>266</v>
      </c>
      <c r="H9">
        <v>1</v>
      </c>
      <c r="I9" s="11" t="s">
        <v>268</v>
      </c>
      <c r="J9" s="11">
        <v>2</v>
      </c>
      <c r="K9" t="s">
        <v>1647</v>
      </c>
      <c r="L9" t="s">
        <v>1321</v>
      </c>
      <c r="M9" s="11">
        <v>-1</v>
      </c>
      <c r="N9" s="11" t="s">
        <v>1304</v>
      </c>
      <c r="O9" s="11" t="s">
        <v>1322</v>
      </c>
      <c r="P9" s="11" t="s">
        <v>268</v>
      </c>
      <c r="Q9" t="s">
        <v>1323</v>
      </c>
      <c r="R9" s="11">
        <v>8.4</v>
      </c>
      <c r="S9" s="11">
        <v>7</v>
      </c>
      <c r="T9" s="11" t="s">
        <v>1327</v>
      </c>
      <c r="U9" s="11" t="s">
        <v>1325</v>
      </c>
      <c r="V9" s="11"/>
      <c r="W9">
        <v>38</v>
      </c>
      <c r="X9" s="11">
        <v>3</v>
      </c>
      <c r="Y9" s="22">
        <f t="shared" si="0"/>
        <v>7.3170731707317069E-2</v>
      </c>
      <c r="Z9" s="58">
        <v>0</v>
      </c>
      <c r="AA9" s="58">
        <v>0</v>
      </c>
      <c r="AB9" s="58">
        <v>3</v>
      </c>
      <c r="AC9" s="2" t="s">
        <v>1304</v>
      </c>
      <c r="AD9" t="s">
        <v>1324</v>
      </c>
      <c r="AE9">
        <v>0</v>
      </c>
      <c r="AF9">
        <v>0</v>
      </c>
      <c r="AG9">
        <v>1</v>
      </c>
      <c r="AH9" s="66" t="str">
        <f t="shared" si="1"/>
        <v>0</v>
      </c>
      <c r="AI9" s="66" t="str">
        <f t="shared" si="2"/>
        <v>1</v>
      </c>
      <c r="AJ9" s="11" t="str">
        <f t="shared" si="3"/>
        <v>1</v>
      </c>
      <c r="AK9" s="11">
        <v>0</v>
      </c>
      <c r="AL9" s="11">
        <v>1</v>
      </c>
      <c r="AM9" s="11">
        <v>1</v>
      </c>
    </row>
    <row r="10" spans="1:41" x14ac:dyDescent="0.25">
      <c r="A10" t="s">
        <v>165</v>
      </c>
      <c r="B10" t="s">
        <v>40</v>
      </c>
      <c r="C10">
        <v>2019</v>
      </c>
      <c r="D10" t="s">
        <v>1281</v>
      </c>
      <c r="E10">
        <v>1</v>
      </c>
      <c r="G10" t="s">
        <v>266</v>
      </c>
      <c r="H10">
        <v>1</v>
      </c>
      <c r="I10" s="11" t="s">
        <v>268</v>
      </c>
      <c r="J10" s="11" t="s">
        <v>1332</v>
      </c>
      <c r="K10" t="s">
        <v>1647</v>
      </c>
      <c r="L10" t="s">
        <v>1331</v>
      </c>
      <c r="M10" s="11">
        <v>1</v>
      </c>
      <c r="N10" s="11" t="s">
        <v>277</v>
      </c>
      <c r="O10" s="11" t="s">
        <v>279</v>
      </c>
      <c r="P10" s="11" t="s">
        <v>268</v>
      </c>
      <c r="Q10" t="s">
        <v>1316</v>
      </c>
      <c r="R10" s="11">
        <v>4</v>
      </c>
      <c r="S10" s="11" t="s">
        <v>1304</v>
      </c>
      <c r="T10" s="11" t="s">
        <v>1330</v>
      </c>
      <c r="U10" s="11" t="s">
        <v>1329</v>
      </c>
      <c r="V10" s="11" t="s">
        <v>1334</v>
      </c>
      <c r="W10">
        <v>40</v>
      </c>
      <c r="X10" s="11">
        <v>0</v>
      </c>
      <c r="Y10" s="22">
        <f t="shared" si="0"/>
        <v>0</v>
      </c>
      <c r="Z10" s="58">
        <v>0</v>
      </c>
      <c r="AA10" s="58">
        <v>0</v>
      </c>
      <c r="AB10" s="58">
        <v>0</v>
      </c>
      <c r="AC10" s="2" t="s">
        <v>268</v>
      </c>
      <c r="AE10">
        <v>0</v>
      </c>
      <c r="AF10">
        <v>0</v>
      </c>
      <c r="AG10">
        <v>0</v>
      </c>
      <c r="AH10" s="66" t="str">
        <f t="shared" si="1"/>
        <v>0</v>
      </c>
      <c r="AI10" s="66" t="str">
        <f t="shared" si="2"/>
        <v>0</v>
      </c>
      <c r="AJ10" s="11" t="str">
        <f t="shared" si="3"/>
        <v>0</v>
      </c>
      <c r="AK10" s="11">
        <v>0</v>
      </c>
      <c r="AL10" s="11">
        <v>0</v>
      </c>
      <c r="AM10" s="11">
        <v>0</v>
      </c>
    </row>
    <row r="11" spans="1:41" x14ac:dyDescent="0.25">
      <c r="A11" t="s">
        <v>172</v>
      </c>
      <c r="B11" t="s">
        <v>47</v>
      </c>
      <c r="C11">
        <v>2020</v>
      </c>
      <c r="D11" t="s">
        <v>1281</v>
      </c>
      <c r="E11">
        <v>0</v>
      </c>
      <c r="F11" t="s">
        <v>1365</v>
      </c>
      <c r="G11" t="s">
        <v>266</v>
      </c>
      <c r="H11">
        <v>0</v>
      </c>
      <c r="I11" s="11" t="s">
        <v>268</v>
      </c>
      <c r="J11" s="11" t="s">
        <v>268</v>
      </c>
      <c r="K11" t="s">
        <v>1461</v>
      </c>
      <c r="M11" s="11" t="s">
        <v>1308</v>
      </c>
      <c r="N11" s="11" t="s">
        <v>1308</v>
      </c>
      <c r="O11" s="11" t="s">
        <v>1301</v>
      </c>
      <c r="P11" s="11" t="s">
        <v>1506</v>
      </c>
      <c r="Q11" t="s">
        <v>1366</v>
      </c>
      <c r="R11" s="11">
        <v>6.2</v>
      </c>
      <c r="S11" s="11">
        <v>5.6</v>
      </c>
      <c r="T11" s="11" t="s">
        <v>1330</v>
      </c>
      <c r="U11" s="11" t="s">
        <v>1286</v>
      </c>
      <c r="V11" s="11" t="s">
        <v>1315</v>
      </c>
      <c r="W11">
        <v>37</v>
      </c>
      <c r="X11" s="11" t="s">
        <v>1304</v>
      </c>
      <c r="Y11" s="22" t="s">
        <v>1304</v>
      </c>
      <c r="Z11" s="58">
        <v>0</v>
      </c>
      <c r="AA11" s="58">
        <v>0</v>
      </c>
      <c r="AB11" s="58">
        <v>0</v>
      </c>
      <c r="AC11" s="2" t="s">
        <v>268</v>
      </c>
      <c r="AE11">
        <v>0</v>
      </c>
      <c r="AF11">
        <v>0</v>
      </c>
      <c r="AG11">
        <v>0</v>
      </c>
      <c r="AH11" s="66" t="str">
        <f t="shared" si="1"/>
        <v>0</v>
      </c>
      <c r="AI11" s="66" t="str">
        <f t="shared" si="2"/>
        <v>0</v>
      </c>
      <c r="AJ11" s="11" t="str">
        <f t="shared" si="3"/>
        <v>0</v>
      </c>
      <c r="AK11" s="11">
        <v>0</v>
      </c>
      <c r="AL11" s="11">
        <v>0</v>
      </c>
      <c r="AM11" s="11">
        <v>0</v>
      </c>
      <c r="AO11" t="s">
        <v>1367</v>
      </c>
    </row>
    <row r="12" spans="1:41" x14ac:dyDescent="0.25">
      <c r="A12" s="40" t="s">
        <v>176</v>
      </c>
      <c r="B12" s="40" t="s">
        <v>51</v>
      </c>
      <c r="C12" s="40">
        <v>2020</v>
      </c>
      <c r="D12" s="40" t="s">
        <v>1281</v>
      </c>
      <c r="E12" s="40">
        <v>0</v>
      </c>
      <c r="F12" s="40"/>
      <c r="G12" s="40" t="s">
        <v>266</v>
      </c>
      <c r="H12" s="40">
        <v>1</v>
      </c>
      <c r="I12" s="41" t="s">
        <v>268</v>
      </c>
      <c r="J12" s="41">
        <v>25</v>
      </c>
      <c r="K12" s="40" t="s">
        <v>1461</v>
      </c>
      <c r="L12" s="40" t="s">
        <v>1658</v>
      </c>
      <c r="M12" s="41" t="s">
        <v>1308</v>
      </c>
      <c r="N12" s="41" t="s">
        <v>1308</v>
      </c>
      <c r="O12" s="41" t="s">
        <v>1378</v>
      </c>
      <c r="P12" s="41" t="s">
        <v>1497</v>
      </c>
      <c r="Q12" s="40" t="s">
        <v>1282</v>
      </c>
      <c r="R12" s="41" t="s">
        <v>1304</v>
      </c>
      <c r="S12" s="41" t="s">
        <v>1681</v>
      </c>
      <c r="T12" s="41" t="s">
        <v>1701</v>
      </c>
      <c r="U12" s="41"/>
      <c r="V12" s="41" t="s">
        <v>1380</v>
      </c>
      <c r="W12" s="40">
        <v>95</v>
      </c>
      <c r="X12" s="41">
        <v>0</v>
      </c>
      <c r="Y12" s="42">
        <f t="shared" ref="Y12:Y23" si="4">X12/(W12+X12)</f>
        <v>0</v>
      </c>
      <c r="Z12" s="59">
        <v>0</v>
      </c>
      <c r="AA12" s="59">
        <v>0</v>
      </c>
      <c r="AB12" s="59">
        <v>0</v>
      </c>
      <c r="AC12" s="43" t="s">
        <v>268</v>
      </c>
      <c r="AD12" s="40"/>
      <c r="AE12" s="40">
        <v>0</v>
      </c>
      <c r="AF12" s="40">
        <v>0</v>
      </c>
      <c r="AG12" s="40">
        <v>0</v>
      </c>
      <c r="AH12" s="67" t="str">
        <f t="shared" si="1"/>
        <v>0</v>
      </c>
      <c r="AI12" s="67" t="str">
        <f t="shared" si="2"/>
        <v>0</v>
      </c>
      <c r="AJ12" s="41" t="str">
        <f t="shared" si="3"/>
        <v>0</v>
      </c>
      <c r="AK12" s="41">
        <v>0</v>
      </c>
      <c r="AL12" s="41">
        <v>0</v>
      </c>
      <c r="AM12" s="41">
        <v>0</v>
      </c>
      <c r="AN12" s="40" t="s">
        <v>1700</v>
      </c>
      <c r="AO12" s="40"/>
    </row>
    <row r="13" spans="1:41" x14ac:dyDescent="0.25">
      <c r="A13" s="40" t="s">
        <v>176</v>
      </c>
      <c r="B13" s="40" t="s">
        <v>51</v>
      </c>
      <c r="C13" s="40">
        <v>2020</v>
      </c>
      <c r="D13" s="40" t="s">
        <v>1281</v>
      </c>
      <c r="E13" s="40">
        <v>1</v>
      </c>
      <c r="F13" s="40"/>
      <c r="G13" s="40" t="s">
        <v>266</v>
      </c>
      <c r="H13" s="40">
        <v>1</v>
      </c>
      <c r="I13" s="41" t="s">
        <v>268</v>
      </c>
      <c r="J13" s="41">
        <v>25</v>
      </c>
      <c r="K13" s="40" t="s">
        <v>1461</v>
      </c>
      <c r="L13" s="40" t="s">
        <v>1658</v>
      </c>
      <c r="M13" s="41" t="s">
        <v>1308</v>
      </c>
      <c r="N13" s="41" t="s">
        <v>1308</v>
      </c>
      <c r="O13" s="41" t="s">
        <v>1378</v>
      </c>
      <c r="P13" s="41" t="s">
        <v>1497</v>
      </c>
      <c r="Q13" s="40" t="s">
        <v>1282</v>
      </c>
      <c r="R13" s="41">
        <v>6</v>
      </c>
      <c r="S13" s="41">
        <v>4.5</v>
      </c>
      <c r="T13" s="41" t="s">
        <v>1330</v>
      </c>
      <c r="U13" s="41" t="s">
        <v>1381</v>
      </c>
      <c r="V13" s="41" t="s">
        <v>1379</v>
      </c>
      <c r="W13" s="40">
        <v>102</v>
      </c>
      <c r="X13" s="41">
        <v>0</v>
      </c>
      <c r="Y13" s="42">
        <f t="shared" si="4"/>
        <v>0</v>
      </c>
      <c r="Z13" s="59">
        <v>0</v>
      </c>
      <c r="AA13" s="59">
        <v>0</v>
      </c>
      <c r="AB13" s="59">
        <v>0</v>
      </c>
      <c r="AC13" s="43" t="s">
        <v>268</v>
      </c>
      <c r="AD13" s="40"/>
      <c r="AE13" s="40">
        <v>0</v>
      </c>
      <c r="AF13" s="40">
        <v>0</v>
      </c>
      <c r="AG13" s="40">
        <v>0</v>
      </c>
      <c r="AH13" s="67" t="str">
        <f t="shared" si="1"/>
        <v>0</v>
      </c>
      <c r="AI13" s="67" t="str">
        <f t="shared" si="2"/>
        <v>0</v>
      </c>
      <c r="AJ13" s="41" t="str">
        <f t="shared" si="3"/>
        <v>0</v>
      </c>
      <c r="AK13" s="41">
        <v>0</v>
      </c>
      <c r="AL13" s="41">
        <v>0</v>
      </c>
      <c r="AM13" s="41">
        <v>0</v>
      </c>
      <c r="AN13" s="40"/>
      <c r="AO13" s="40"/>
    </row>
    <row r="14" spans="1:41" x14ac:dyDescent="0.25">
      <c r="A14" t="s">
        <v>178</v>
      </c>
      <c r="B14" t="s">
        <v>53</v>
      </c>
      <c r="C14">
        <v>2020</v>
      </c>
      <c r="D14" t="s">
        <v>1281</v>
      </c>
      <c r="E14">
        <v>0</v>
      </c>
      <c r="F14" t="s">
        <v>1365</v>
      </c>
      <c r="G14" t="s">
        <v>266</v>
      </c>
      <c r="H14">
        <v>1</v>
      </c>
      <c r="I14" s="11" t="s">
        <v>1304</v>
      </c>
      <c r="J14" s="11" t="s">
        <v>1304</v>
      </c>
      <c r="K14" t="s">
        <v>1563</v>
      </c>
      <c r="M14" s="11" t="s">
        <v>1308</v>
      </c>
      <c r="N14" s="11" t="s">
        <v>1308</v>
      </c>
      <c r="O14" s="11" t="s">
        <v>279</v>
      </c>
      <c r="P14" s="11" t="s">
        <v>1501</v>
      </c>
      <c r="Q14" t="s">
        <v>1323</v>
      </c>
      <c r="R14" s="11">
        <v>8</v>
      </c>
      <c r="S14" s="11">
        <v>7.5</v>
      </c>
      <c r="T14" s="11" t="s">
        <v>1330</v>
      </c>
      <c r="U14" s="11" t="s">
        <v>1304</v>
      </c>
      <c r="V14" s="11"/>
      <c r="W14">
        <v>118</v>
      </c>
      <c r="X14" s="11">
        <v>5</v>
      </c>
      <c r="Y14" s="22">
        <f t="shared" si="4"/>
        <v>4.065040650406504E-2</v>
      </c>
      <c r="Z14" s="58">
        <v>0</v>
      </c>
      <c r="AA14" s="58">
        <v>0</v>
      </c>
      <c r="AB14" s="58">
        <v>5</v>
      </c>
      <c r="AC14" s="2" t="s">
        <v>1304</v>
      </c>
      <c r="AD14" t="s">
        <v>1390</v>
      </c>
      <c r="AE14">
        <v>0</v>
      </c>
      <c r="AF14">
        <v>0</v>
      </c>
      <c r="AG14">
        <v>1</v>
      </c>
      <c r="AH14" s="66" t="str">
        <f t="shared" si="1"/>
        <v>0</v>
      </c>
      <c r="AI14" s="66" t="str">
        <f t="shared" si="2"/>
        <v>1</v>
      </c>
      <c r="AJ14" s="11" t="str">
        <f t="shared" si="3"/>
        <v>1</v>
      </c>
      <c r="AK14" s="11">
        <v>0</v>
      </c>
      <c r="AL14" s="11">
        <v>1</v>
      </c>
      <c r="AM14" s="11">
        <v>1</v>
      </c>
    </row>
    <row r="15" spans="1:41" x14ac:dyDescent="0.25">
      <c r="A15" t="s">
        <v>179</v>
      </c>
      <c r="B15" t="s">
        <v>54</v>
      </c>
      <c r="C15">
        <v>2020</v>
      </c>
      <c r="D15" t="s">
        <v>1281</v>
      </c>
      <c r="E15">
        <v>0</v>
      </c>
      <c r="F15" t="s">
        <v>1365</v>
      </c>
      <c r="G15" t="s">
        <v>266</v>
      </c>
      <c r="H15">
        <v>0</v>
      </c>
      <c r="I15" s="11" t="s">
        <v>268</v>
      </c>
      <c r="J15" s="11" t="s">
        <v>268</v>
      </c>
      <c r="K15" t="s">
        <v>1461</v>
      </c>
      <c r="M15" s="11">
        <v>-2</v>
      </c>
      <c r="N15" s="11" t="s">
        <v>277</v>
      </c>
      <c r="O15" s="11" t="s">
        <v>1391</v>
      </c>
      <c r="P15" s="11" t="s">
        <v>1497</v>
      </c>
      <c r="Q15" t="s">
        <v>1395</v>
      </c>
      <c r="R15" s="11">
        <v>8</v>
      </c>
      <c r="S15" s="11">
        <v>8</v>
      </c>
      <c r="T15" s="11" t="s">
        <v>1327</v>
      </c>
      <c r="U15" s="11" t="s">
        <v>1393</v>
      </c>
      <c r="V15" s="11"/>
      <c r="W15">
        <v>75</v>
      </c>
      <c r="X15" s="11">
        <v>1</v>
      </c>
      <c r="Y15" s="22">
        <f t="shared" si="4"/>
        <v>1.3157894736842105E-2</v>
      </c>
      <c r="Z15" s="58">
        <v>0</v>
      </c>
      <c r="AA15" s="58">
        <v>0</v>
      </c>
      <c r="AB15" s="58">
        <v>1</v>
      </c>
      <c r="AC15" s="2" t="s">
        <v>1304</v>
      </c>
      <c r="AD15" t="s">
        <v>1394</v>
      </c>
      <c r="AE15">
        <v>0</v>
      </c>
      <c r="AF15">
        <v>0</v>
      </c>
      <c r="AG15">
        <v>1</v>
      </c>
      <c r="AH15" s="66" t="str">
        <f t="shared" si="1"/>
        <v>0</v>
      </c>
      <c r="AI15" s="66" t="str">
        <f t="shared" si="2"/>
        <v>1</v>
      </c>
      <c r="AJ15" s="11" t="str">
        <f t="shared" si="3"/>
        <v>1</v>
      </c>
      <c r="AK15" s="11">
        <v>0</v>
      </c>
      <c r="AL15" s="11">
        <v>1</v>
      </c>
      <c r="AM15" s="11">
        <v>1</v>
      </c>
      <c r="AO15" t="s">
        <v>1367</v>
      </c>
    </row>
    <row r="16" spans="1:41" x14ac:dyDescent="0.25">
      <c r="A16" t="s">
        <v>182</v>
      </c>
      <c r="B16" t="s">
        <v>57</v>
      </c>
      <c r="C16">
        <v>2020</v>
      </c>
      <c r="D16" t="s">
        <v>1281</v>
      </c>
      <c r="E16">
        <v>0</v>
      </c>
      <c r="G16" t="s">
        <v>266</v>
      </c>
      <c r="H16">
        <v>1</v>
      </c>
      <c r="I16" s="11" t="s">
        <v>1304</v>
      </c>
      <c r="J16" s="11" t="s">
        <v>1304</v>
      </c>
      <c r="K16" t="s">
        <v>1563</v>
      </c>
      <c r="L16" t="s">
        <v>1592</v>
      </c>
      <c r="M16" s="11" t="s">
        <v>1308</v>
      </c>
      <c r="N16" s="11" t="s">
        <v>1308</v>
      </c>
      <c r="O16" s="11" t="s">
        <v>1402</v>
      </c>
      <c r="P16" s="11" t="s">
        <v>1501</v>
      </c>
      <c r="Q16" t="s">
        <v>1316</v>
      </c>
      <c r="R16" s="11">
        <v>15</v>
      </c>
      <c r="S16" s="11">
        <v>5</v>
      </c>
      <c r="T16" s="11" t="s">
        <v>1400</v>
      </c>
      <c r="U16" s="11"/>
      <c r="V16" s="11" t="s">
        <v>1401</v>
      </c>
      <c r="W16">
        <v>44</v>
      </c>
      <c r="X16" s="11">
        <v>0</v>
      </c>
      <c r="Y16" s="22">
        <f t="shared" si="4"/>
        <v>0</v>
      </c>
      <c r="Z16" s="58">
        <v>0</v>
      </c>
      <c r="AA16" s="58">
        <v>0</v>
      </c>
      <c r="AB16" s="58">
        <v>0</v>
      </c>
      <c r="AC16" s="2" t="s">
        <v>268</v>
      </c>
      <c r="AE16">
        <v>0</v>
      </c>
      <c r="AF16">
        <v>0</v>
      </c>
      <c r="AG16">
        <v>0</v>
      </c>
      <c r="AH16" s="66" t="str">
        <f t="shared" si="1"/>
        <v>0</v>
      </c>
      <c r="AI16" s="66" t="str">
        <f t="shared" si="2"/>
        <v>0</v>
      </c>
      <c r="AJ16" s="11" t="str">
        <f t="shared" si="3"/>
        <v>0</v>
      </c>
      <c r="AK16" s="11">
        <v>0</v>
      </c>
      <c r="AL16" s="11">
        <v>0</v>
      </c>
      <c r="AM16" s="11">
        <v>0</v>
      </c>
    </row>
    <row r="17" spans="1:41" x14ac:dyDescent="0.25">
      <c r="A17" s="32" t="s">
        <v>185</v>
      </c>
      <c r="B17" s="32" t="s">
        <v>60</v>
      </c>
      <c r="C17" s="32">
        <v>2020</v>
      </c>
      <c r="D17" s="32" t="s">
        <v>1281</v>
      </c>
      <c r="E17" s="32">
        <v>0</v>
      </c>
      <c r="F17" s="32"/>
      <c r="G17" s="32" t="s">
        <v>266</v>
      </c>
      <c r="H17" s="32">
        <v>0</v>
      </c>
      <c r="I17" s="33" t="s">
        <v>268</v>
      </c>
      <c r="J17" s="33" t="s">
        <v>268</v>
      </c>
      <c r="K17" s="32" t="s">
        <v>1646</v>
      </c>
      <c r="L17" s="32" t="s">
        <v>1653</v>
      </c>
      <c r="M17" s="33" t="s">
        <v>1308</v>
      </c>
      <c r="N17" s="33" t="s">
        <v>1308</v>
      </c>
      <c r="O17" s="33" t="s">
        <v>1705</v>
      </c>
      <c r="P17" s="33" t="s">
        <v>268</v>
      </c>
      <c r="Q17" s="32" t="s">
        <v>1307</v>
      </c>
      <c r="R17" s="33">
        <v>6</v>
      </c>
      <c r="S17" s="33">
        <v>6</v>
      </c>
      <c r="T17" s="33" t="s">
        <v>1330</v>
      </c>
      <c r="U17" s="33" t="s">
        <v>1415</v>
      </c>
      <c r="V17" s="33" t="s">
        <v>1315</v>
      </c>
      <c r="W17" s="32">
        <v>25</v>
      </c>
      <c r="X17" s="33">
        <v>2</v>
      </c>
      <c r="Y17" s="34">
        <f t="shared" si="4"/>
        <v>7.407407407407407E-2</v>
      </c>
      <c r="Z17" s="61">
        <v>2</v>
      </c>
      <c r="AA17" s="61">
        <v>0</v>
      </c>
      <c r="AB17" s="61">
        <v>0</v>
      </c>
      <c r="AC17" s="35" t="s">
        <v>1304</v>
      </c>
      <c r="AD17" s="32" t="s">
        <v>1675</v>
      </c>
      <c r="AE17" s="32">
        <v>0</v>
      </c>
      <c r="AF17" s="32">
        <v>0</v>
      </c>
      <c r="AG17" s="32">
        <v>1</v>
      </c>
      <c r="AH17" s="69" t="str">
        <f t="shared" si="1"/>
        <v>0</v>
      </c>
      <c r="AI17" s="69" t="str">
        <f t="shared" si="2"/>
        <v>1</v>
      </c>
      <c r="AJ17" s="33" t="str">
        <f t="shared" si="3"/>
        <v>1</v>
      </c>
      <c r="AK17" s="33">
        <v>0</v>
      </c>
      <c r="AL17" s="33">
        <v>1</v>
      </c>
      <c r="AM17" s="33">
        <v>1</v>
      </c>
      <c r="AN17" s="32"/>
      <c r="AO17" s="32"/>
    </row>
    <row r="18" spans="1:41" x14ac:dyDescent="0.25">
      <c r="A18" s="32"/>
      <c r="B18" s="32" t="s">
        <v>60</v>
      </c>
      <c r="C18" s="32">
        <v>2020</v>
      </c>
      <c r="D18" s="32" t="s">
        <v>1281</v>
      </c>
      <c r="E18" s="32">
        <v>0</v>
      </c>
      <c r="F18" s="32"/>
      <c r="G18" s="32" t="s">
        <v>266</v>
      </c>
      <c r="H18" s="32">
        <v>0</v>
      </c>
      <c r="I18" s="33" t="s">
        <v>268</v>
      </c>
      <c r="J18" s="33" t="s">
        <v>268</v>
      </c>
      <c r="K18" s="32" t="s">
        <v>1646</v>
      </c>
      <c r="L18" s="32" t="s">
        <v>1653</v>
      </c>
      <c r="M18" s="33" t="s">
        <v>1308</v>
      </c>
      <c r="N18" s="33" t="s">
        <v>1308</v>
      </c>
      <c r="O18" s="33" t="s">
        <v>1705</v>
      </c>
      <c r="P18" s="33" t="s">
        <v>268</v>
      </c>
      <c r="Q18" s="32" t="s">
        <v>1307</v>
      </c>
      <c r="R18" s="33">
        <v>6</v>
      </c>
      <c r="S18" s="33">
        <v>6</v>
      </c>
      <c r="T18" s="33" t="s">
        <v>1330</v>
      </c>
      <c r="U18" s="33" t="s">
        <v>1415</v>
      </c>
      <c r="V18" s="33" t="s">
        <v>1397</v>
      </c>
      <c r="W18" s="32">
        <v>25</v>
      </c>
      <c r="X18" s="33">
        <v>0</v>
      </c>
      <c r="Y18" s="34">
        <f t="shared" si="4"/>
        <v>0</v>
      </c>
      <c r="Z18" s="61">
        <v>0</v>
      </c>
      <c r="AA18" s="61">
        <v>0</v>
      </c>
      <c r="AB18" s="61">
        <v>0</v>
      </c>
      <c r="AC18" s="35" t="s">
        <v>268</v>
      </c>
      <c r="AD18" s="32"/>
      <c r="AE18" s="32">
        <v>0</v>
      </c>
      <c r="AF18" s="32">
        <v>0</v>
      </c>
      <c r="AG18" s="32">
        <v>0</v>
      </c>
      <c r="AH18" s="69" t="str">
        <f t="shared" si="1"/>
        <v>0</v>
      </c>
      <c r="AI18" s="69" t="str">
        <f t="shared" si="2"/>
        <v>0</v>
      </c>
      <c r="AJ18" s="33" t="str">
        <f t="shared" si="3"/>
        <v>0</v>
      </c>
      <c r="AK18" s="33">
        <v>0</v>
      </c>
      <c r="AL18" s="33">
        <v>0</v>
      </c>
      <c r="AM18" s="33">
        <v>0</v>
      </c>
      <c r="AN18" s="32"/>
      <c r="AO18" s="32"/>
    </row>
    <row r="19" spans="1:41" x14ac:dyDescent="0.25">
      <c r="A19" t="s">
        <v>189</v>
      </c>
      <c r="B19" t="s">
        <v>64</v>
      </c>
      <c r="C19">
        <v>2020</v>
      </c>
      <c r="D19" t="s">
        <v>1281</v>
      </c>
      <c r="E19">
        <v>0</v>
      </c>
      <c r="G19" t="s">
        <v>266</v>
      </c>
      <c r="H19">
        <v>1</v>
      </c>
      <c r="I19" s="11" t="s">
        <v>1304</v>
      </c>
      <c r="J19" s="11" t="s">
        <v>1304</v>
      </c>
      <c r="K19" t="s">
        <v>1656</v>
      </c>
      <c r="L19" t="s">
        <v>1428</v>
      </c>
      <c r="M19" s="11" t="s">
        <v>1304</v>
      </c>
      <c r="N19" s="11" t="s">
        <v>1304</v>
      </c>
      <c r="O19" s="11" t="s">
        <v>1304</v>
      </c>
      <c r="P19" s="11" t="s">
        <v>1510</v>
      </c>
      <c r="Q19" t="s">
        <v>268</v>
      </c>
      <c r="R19" s="11">
        <v>6</v>
      </c>
      <c r="S19" s="11">
        <v>6</v>
      </c>
      <c r="T19" s="11" t="s">
        <v>1327</v>
      </c>
      <c r="U19" s="11">
        <v>12</v>
      </c>
      <c r="V19" s="11"/>
      <c r="W19">
        <v>43</v>
      </c>
      <c r="X19" s="11">
        <v>0</v>
      </c>
      <c r="Y19" s="22">
        <f t="shared" si="4"/>
        <v>0</v>
      </c>
      <c r="Z19" s="58">
        <v>0</v>
      </c>
      <c r="AA19" s="58">
        <v>0</v>
      </c>
      <c r="AB19" s="58">
        <v>0</v>
      </c>
      <c r="AC19" s="2" t="s">
        <v>268</v>
      </c>
      <c r="AE19">
        <v>0</v>
      </c>
      <c r="AF19">
        <v>0</v>
      </c>
      <c r="AG19">
        <v>0</v>
      </c>
      <c r="AH19" s="66" t="str">
        <f t="shared" si="1"/>
        <v>0</v>
      </c>
      <c r="AI19" s="66" t="str">
        <f t="shared" si="2"/>
        <v>0</v>
      </c>
      <c r="AJ19" s="11" t="str">
        <f t="shared" si="3"/>
        <v>0</v>
      </c>
      <c r="AK19" s="11">
        <v>0</v>
      </c>
      <c r="AL19" s="11">
        <v>0</v>
      </c>
      <c r="AM19" s="11">
        <v>0</v>
      </c>
    </row>
    <row r="20" spans="1:41" x14ac:dyDescent="0.25">
      <c r="A20" t="s">
        <v>191</v>
      </c>
      <c r="B20" t="s">
        <v>66</v>
      </c>
      <c r="C20">
        <v>2019</v>
      </c>
      <c r="D20" t="s">
        <v>1281</v>
      </c>
      <c r="E20">
        <v>0</v>
      </c>
      <c r="G20" t="s">
        <v>266</v>
      </c>
      <c r="H20">
        <v>0</v>
      </c>
      <c r="I20" s="11">
        <v>0</v>
      </c>
      <c r="J20" s="11">
        <v>0</v>
      </c>
      <c r="M20" s="11" t="s">
        <v>1308</v>
      </c>
      <c r="N20" s="11" t="s">
        <v>1308</v>
      </c>
      <c r="O20" s="11" t="s">
        <v>1427</v>
      </c>
      <c r="P20" s="11" t="s">
        <v>268</v>
      </c>
      <c r="Q20" t="s">
        <v>1426</v>
      </c>
      <c r="R20" s="11">
        <v>8</v>
      </c>
      <c r="S20" s="11">
        <v>8</v>
      </c>
      <c r="T20" s="11" t="s">
        <v>1330</v>
      </c>
      <c r="U20" s="11" t="s">
        <v>1430</v>
      </c>
      <c r="V20" s="11"/>
      <c r="W20">
        <v>75</v>
      </c>
      <c r="X20" s="11">
        <v>3</v>
      </c>
      <c r="Y20" s="22">
        <f t="shared" si="4"/>
        <v>3.8461538461538464E-2</v>
      </c>
      <c r="Z20" s="58">
        <v>0</v>
      </c>
      <c r="AA20" s="58">
        <v>0</v>
      </c>
      <c r="AB20" s="58">
        <v>3</v>
      </c>
      <c r="AC20" s="2" t="s">
        <v>1304</v>
      </c>
      <c r="AD20" t="s">
        <v>1429</v>
      </c>
      <c r="AE20">
        <v>0</v>
      </c>
      <c r="AF20">
        <v>0</v>
      </c>
      <c r="AG20">
        <v>1</v>
      </c>
      <c r="AH20" s="66" t="str">
        <f t="shared" si="1"/>
        <v>0</v>
      </c>
      <c r="AI20" s="66" t="str">
        <f t="shared" si="2"/>
        <v>1</v>
      </c>
      <c r="AJ20" s="11" t="str">
        <f t="shared" si="3"/>
        <v>1</v>
      </c>
      <c r="AK20" s="11">
        <v>0</v>
      </c>
      <c r="AL20" s="11">
        <v>1</v>
      </c>
      <c r="AM20" s="11">
        <v>1</v>
      </c>
    </row>
    <row r="21" spans="1:41" x14ac:dyDescent="0.25">
      <c r="A21" t="s">
        <v>192</v>
      </c>
      <c r="B21" t="s">
        <v>67</v>
      </c>
      <c r="C21">
        <v>2020</v>
      </c>
      <c r="D21" t="s">
        <v>1281</v>
      </c>
      <c r="E21">
        <v>0</v>
      </c>
      <c r="G21" t="s">
        <v>266</v>
      </c>
      <c r="H21">
        <v>0</v>
      </c>
      <c r="I21" s="11" t="s">
        <v>268</v>
      </c>
      <c r="J21" s="11" t="s">
        <v>268</v>
      </c>
      <c r="K21" t="s">
        <v>1461</v>
      </c>
      <c r="M21" s="11">
        <v>-2</v>
      </c>
      <c r="N21" s="11" t="s">
        <v>277</v>
      </c>
      <c r="O21" s="11" t="s">
        <v>283</v>
      </c>
      <c r="P21" s="11" t="s">
        <v>1497</v>
      </c>
      <c r="Q21" t="s">
        <v>1307</v>
      </c>
      <c r="R21" s="11">
        <v>8</v>
      </c>
      <c r="S21" s="11">
        <v>7</v>
      </c>
      <c r="T21" s="11" t="s">
        <v>1330</v>
      </c>
      <c r="U21" s="11" t="s">
        <v>1431</v>
      </c>
      <c r="V21" s="11"/>
      <c r="W21">
        <v>102</v>
      </c>
      <c r="X21" s="11">
        <v>0</v>
      </c>
      <c r="Y21" s="22">
        <f t="shared" si="4"/>
        <v>0</v>
      </c>
      <c r="Z21" s="58">
        <v>0</v>
      </c>
      <c r="AA21" s="58">
        <v>0</v>
      </c>
      <c r="AB21" s="58">
        <v>0</v>
      </c>
      <c r="AC21" s="2" t="s">
        <v>268</v>
      </c>
      <c r="AE21">
        <v>0</v>
      </c>
      <c r="AF21">
        <v>0</v>
      </c>
      <c r="AG21">
        <v>0</v>
      </c>
      <c r="AH21" s="66" t="str">
        <f t="shared" si="1"/>
        <v>0</v>
      </c>
      <c r="AI21" s="66" t="str">
        <f t="shared" si="2"/>
        <v>0</v>
      </c>
      <c r="AJ21" s="11" t="str">
        <f t="shared" si="3"/>
        <v>0</v>
      </c>
      <c r="AK21" s="11">
        <v>0</v>
      </c>
      <c r="AL21" s="11">
        <v>0</v>
      </c>
      <c r="AM21" s="11">
        <v>0</v>
      </c>
    </row>
    <row r="22" spans="1:41" x14ac:dyDescent="0.25">
      <c r="A22" t="s">
        <v>195</v>
      </c>
      <c r="B22" t="s">
        <v>70</v>
      </c>
      <c r="C22">
        <v>2020</v>
      </c>
      <c r="D22" t="s">
        <v>1281</v>
      </c>
      <c r="E22">
        <v>0</v>
      </c>
      <c r="G22" t="s">
        <v>266</v>
      </c>
      <c r="H22">
        <v>0</v>
      </c>
      <c r="I22" s="11" t="s">
        <v>268</v>
      </c>
      <c r="J22" s="11" t="s">
        <v>268</v>
      </c>
      <c r="K22" t="s">
        <v>1461</v>
      </c>
      <c r="M22" s="11">
        <v>-2</v>
      </c>
      <c r="N22" s="11" t="s">
        <v>277</v>
      </c>
      <c r="O22" s="11" t="s">
        <v>283</v>
      </c>
      <c r="P22" s="11" t="s">
        <v>1497</v>
      </c>
      <c r="Q22" t="s">
        <v>1307</v>
      </c>
      <c r="R22" s="11">
        <v>8</v>
      </c>
      <c r="S22" s="11">
        <v>8</v>
      </c>
      <c r="T22" s="11" t="s">
        <v>1433</v>
      </c>
      <c r="U22" s="11" t="s">
        <v>1431</v>
      </c>
      <c r="V22" s="11"/>
      <c r="W22">
        <v>102</v>
      </c>
      <c r="X22" s="11">
        <v>0</v>
      </c>
      <c r="Y22" s="22">
        <f t="shared" si="4"/>
        <v>0</v>
      </c>
      <c r="Z22" s="58">
        <v>0</v>
      </c>
      <c r="AA22" s="58">
        <v>0</v>
      </c>
      <c r="AB22" s="58">
        <v>0</v>
      </c>
      <c r="AC22" s="2" t="s">
        <v>268</v>
      </c>
      <c r="AE22">
        <v>0</v>
      </c>
      <c r="AF22">
        <v>0</v>
      </c>
      <c r="AG22">
        <v>0</v>
      </c>
      <c r="AH22" s="66" t="str">
        <f t="shared" si="1"/>
        <v>0</v>
      </c>
      <c r="AI22" s="66" t="str">
        <f t="shared" si="2"/>
        <v>0</v>
      </c>
      <c r="AJ22" s="11" t="str">
        <f t="shared" si="3"/>
        <v>0</v>
      </c>
      <c r="AK22" s="11">
        <v>0</v>
      </c>
      <c r="AL22" s="11">
        <v>0</v>
      </c>
      <c r="AM22" s="11">
        <v>0</v>
      </c>
    </row>
    <row r="23" spans="1:41" x14ac:dyDescent="0.25">
      <c r="A23" t="s">
        <v>196</v>
      </c>
      <c r="B23" t="s">
        <v>71</v>
      </c>
      <c r="C23">
        <v>2020</v>
      </c>
      <c r="D23" t="s">
        <v>1281</v>
      </c>
      <c r="E23">
        <v>0</v>
      </c>
      <c r="G23" t="s">
        <v>266</v>
      </c>
      <c r="H23">
        <v>1</v>
      </c>
      <c r="I23" s="11">
        <v>0.05</v>
      </c>
      <c r="J23" s="11" t="s">
        <v>268</v>
      </c>
      <c r="K23" t="s">
        <v>1461</v>
      </c>
      <c r="M23" s="11" t="s">
        <v>1308</v>
      </c>
      <c r="N23" s="11" t="s">
        <v>1308</v>
      </c>
      <c r="O23" s="11" t="s">
        <v>1441</v>
      </c>
      <c r="P23" s="11" t="s">
        <v>1501</v>
      </c>
      <c r="Q23" t="s">
        <v>1426</v>
      </c>
      <c r="R23" s="11">
        <v>6</v>
      </c>
      <c r="S23" s="11">
        <v>5.9</v>
      </c>
      <c r="T23" s="11" t="s">
        <v>1330</v>
      </c>
      <c r="U23" s="11">
        <v>15</v>
      </c>
      <c r="V23" s="11"/>
      <c r="W23">
        <v>51</v>
      </c>
      <c r="X23" s="11">
        <v>2</v>
      </c>
      <c r="Y23" s="22">
        <f t="shared" si="4"/>
        <v>3.7735849056603772E-2</v>
      </c>
      <c r="Z23" s="58">
        <v>0</v>
      </c>
      <c r="AA23" s="58">
        <v>0</v>
      </c>
      <c r="AB23" s="58">
        <v>2</v>
      </c>
      <c r="AC23" s="2" t="s">
        <v>1304</v>
      </c>
      <c r="AD23" t="s">
        <v>1440</v>
      </c>
      <c r="AE23">
        <v>0</v>
      </c>
      <c r="AF23">
        <v>0</v>
      </c>
      <c r="AG23">
        <v>1</v>
      </c>
      <c r="AH23" s="66" t="str">
        <f t="shared" si="1"/>
        <v>0</v>
      </c>
      <c r="AI23" s="66" t="str">
        <f t="shared" si="2"/>
        <v>1</v>
      </c>
      <c r="AJ23" s="11" t="str">
        <f t="shared" si="3"/>
        <v>1</v>
      </c>
      <c r="AK23" s="11">
        <v>0</v>
      </c>
      <c r="AL23" s="11">
        <v>1</v>
      </c>
      <c r="AM23" s="11">
        <v>1</v>
      </c>
    </row>
    <row r="24" spans="1:41" x14ac:dyDescent="0.25">
      <c r="A24" t="s">
        <v>207</v>
      </c>
      <c r="B24" t="s">
        <v>82</v>
      </c>
      <c r="C24">
        <v>2019</v>
      </c>
      <c r="D24" t="s">
        <v>1682</v>
      </c>
      <c r="E24">
        <v>0</v>
      </c>
      <c r="G24" t="s">
        <v>266</v>
      </c>
      <c r="H24">
        <v>1</v>
      </c>
      <c r="I24" s="11">
        <v>0.05</v>
      </c>
      <c r="J24" s="11" t="s">
        <v>268</v>
      </c>
      <c r="K24" t="s">
        <v>1461</v>
      </c>
      <c r="L24" t="s">
        <v>1304</v>
      </c>
      <c r="M24" s="11">
        <v>-1</v>
      </c>
      <c r="N24" s="11" t="s">
        <v>277</v>
      </c>
      <c r="O24" s="11" t="s">
        <v>1476</v>
      </c>
      <c r="P24" s="11" t="s">
        <v>1517</v>
      </c>
      <c r="Q24" t="s">
        <v>1323</v>
      </c>
      <c r="R24" s="11">
        <v>6</v>
      </c>
      <c r="S24" s="11">
        <v>6</v>
      </c>
      <c r="T24" s="11" t="s">
        <v>1680</v>
      </c>
      <c r="U24" s="11" t="s">
        <v>1385</v>
      </c>
      <c r="V24" s="11"/>
      <c r="W24">
        <v>35</v>
      </c>
      <c r="X24">
        <v>0</v>
      </c>
      <c r="Y24" s="2">
        <v>0</v>
      </c>
      <c r="Z24" s="57">
        <v>0</v>
      </c>
      <c r="AA24" s="57">
        <v>0</v>
      </c>
      <c r="AB24" s="57">
        <v>0</v>
      </c>
      <c r="AC24" t="s">
        <v>268</v>
      </c>
      <c r="AE24">
        <v>0</v>
      </c>
      <c r="AF24">
        <v>0</v>
      </c>
      <c r="AG24">
        <v>0</v>
      </c>
      <c r="AH24" s="66" t="str">
        <f t="shared" si="1"/>
        <v>0</v>
      </c>
      <c r="AI24" s="66" t="str">
        <f t="shared" si="2"/>
        <v>0</v>
      </c>
      <c r="AJ24" s="11" t="str">
        <f t="shared" si="3"/>
        <v>0</v>
      </c>
      <c r="AK24" s="11">
        <v>0</v>
      </c>
      <c r="AL24" s="11">
        <v>0</v>
      </c>
      <c r="AM24" s="11">
        <v>0</v>
      </c>
    </row>
    <row r="25" spans="1:41" x14ac:dyDescent="0.25">
      <c r="A25" t="s">
        <v>215</v>
      </c>
      <c r="B25" t="s">
        <v>90</v>
      </c>
      <c r="C25">
        <v>2019</v>
      </c>
      <c r="D25" t="s">
        <v>1281</v>
      </c>
      <c r="E25">
        <v>0</v>
      </c>
      <c r="G25" t="s">
        <v>266</v>
      </c>
      <c r="H25">
        <v>0</v>
      </c>
      <c r="I25" s="11" t="s">
        <v>268</v>
      </c>
      <c r="J25" s="11" t="s">
        <v>268</v>
      </c>
      <c r="K25" t="s">
        <v>1461</v>
      </c>
      <c r="L25" t="s">
        <v>1308</v>
      </c>
      <c r="M25" s="11">
        <v>-1</v>
      </c>
      <c r="N25" s="11" t="s">
        <v>277</v>
      </c>
      <c r="O25" s="11" t="s">
        <v>1298</v>
      </c>
      <c r="P25" s="11" t="s">
        <v>1518</v>
      </c>
      <c r="Q25" t="s">
        <v>1347</v>
      </c>
      <c r="R25" s="11">
        <v>8</v>
      </c>
      <c r="S25" s="11">
        <v>7.5</v>
      </c>
      <c r="T25" s="11" t="s">
        <v>1330</v>
      </c>
      <c r="U25" s="11" t="s">
        <v>1275</v>
      </c>
      <c r="V25" s="11"/>
      <c r="W25">
        <v>66</v>
      </c>
      <c r="X25" s="11">
        <v>0</v>
      </c>
      <c r="Y25" s="22">
        <f t="shared" ref="Y25:Y40" si="5">X25/(W25+X25)</f>
        <v>0</v>
      </c>
      <c r="Z25" s="58">
        <v>0</v>
      </c>
      <c r="AA25" s="58">
        <v>0</v>
      </c>
      <c r="AB25" s="58">
        <v>0</v>
      </c>
      <c r="AC25" s="2" t="s">
        <v>268</v>
      </c>
      <c r="AE25">
        <v>0</v>
      </c>
      <c r="AF25">
        <v>0</v>
      </c>
      <c r="AG25">
        <v>0</v>
      </c>
      <c r="AH25" s="66" t="str">
        <f t="shared" si="1"/>
        <v>0</v>
      </c>
      <c r="AI25" s="66" t="str">
        <f t="shared" si="2"/>
        <v>0</v>
      </c>
      <c r="AJ25" s="11" t="str">
        <f t="shared" si="3"/>
        <v>0</v>
      </c>
      <c r="AK25" s="11">
        <v>0</v>
      </c>
      <c r="AL25" s="11">
        <v>0</v>
      </c>
      <c r="AM25" s="11">
        <v>0</v>
      </c>
    </row>
    <row r="26" spans="1:41" x14ac:dyDescent="0.25">
      <c r="A26" t="s">
        <v>216</v>
      </c>
      <c r="B26" t="s">
        <v>91</v>
      </c>
      <c r="C26">
        <v>2020</v>
      </c>
      <c r="D26" t="s">
        <v>1281</v>
      </c>
      <c r="E26">
        <v>0</v>
      </c>
      <c r="G26" t="s">
        <v>266</v>
      </c>
      <c r="H26">
        <v>0</v>
      </c>
      <c r="I26" s="11" t="s">
        <v>268</v>
      </c>
      <c r="J26" s="11" t="s">
        <v>268</v>
      </c>
      <c r="M26" s="11" t="s">
        <v>1308</v>
      </c>
      <c r="N26" s="11" t="s">
        <v>1308</v>
      </c>
      <c r="O26" s="11" t="s">
        <v>283</v>
      </c>
      <c r="P26" s="11" t="s">
        <v>268</v>
      </c>
      <c r="Q26" t="s">
        <v>1496</v>
      </c>
      <c r="R26" s="11">
        <v>8</v>
      </c>
      <c r="S26" s="11">
        <v>7.5</v>
      </c>
      <c r="T26" s="11" t="s">
        <v>1330</v>
      </c>
      <c r="U26" s="11" t="s">
        <v>1266</v>
      </c>
      <c r="V26" s="11"/>
      <c r="W26">
        <v>53</v>
      </c>
      <c r="X26" s="11">
        <v>0</v>
      </c>
      <c r="Y26" s="22">
        <f t="shared" si="5"/>
        <v>0</v>
      </c>
      <c r="Z26" s="58">
        <v>0</v>
      </c>
      <c r="AA26" s="58">
        <v>0</v>
      </c>
      <c r="AB26" s="58">
        <v>0</v>
      </c>
      <c r="AC26" s="2" t="s">
        <v>268</v>
      </c>
      <c r="AE26">
        <v>0</v>
      </c>
      <c r="AF26">
        <v>0</v>
      </c>
      <c r="AG26">
        <v>0</v>
      </c>
      <c r="AH26" s="66" t="str">
        <f t="shared" si="1"/>
        <v>0</v>
      </c>
      <c r="AI26" s="66" t="str">
        <f t="shared" si="2"/>
        <v>0</v>
      </c>
      <c r="AJ26" s="11" t="str">
        <f t="shared" si="3"/>
        <v>0</v>
      </c>
      <c r="AK26" s="11">
        <v>0</v>
      </c>
      <c r="AL26" s="11">
        <v>0</v>
      </c>
      <c r="AM26" s="11">
        <v>0</v>
      </c>
    </row>
    <row r="27" spans="1:41" x14ac:dyDescent="0.25">
      <c r="A27" t="s">
        <v>223</v>
      </c>
      <c r="B27" t="s">
        <v>98</v>
      </c>
      <c r="C27">
        <v>2019</v>
      </c>
      <c r="D27" t="s">
        <v>1281</v>
      </c>
      <c r="E27">
        <v>0</v>
      </c>
      <c r="G27" t="s">
        <v>266</v>
      </c>
      <c r="H27">
        <v>1</v>
      </c>
      <c r="I27" s="11">
        <v>0.05</v>
      </c>
      <c r="J27" s="11" t="s">
        <v>1304</v>
      </c>
      <c r="K27" t="s">
        <v>1351</v>
      </c>
      <c r="M27" s="11" t="s">
        <v>1308</v>
      </c>
      <c r="N27" s="11" t="s">
        <v>1308</v>
      </c>
      <c r="O27" s="11" t="s">
        <v>279</v>
      </c>
      <c r="P27" s="11" t="s">
        <v>268</v>
      </c>
      <c r="Q27" t="s">
        <v>1307</v>
      </c>
      <c r="R27" s="11">
        <v>6</v>
      </c>
      <c r="S27" s="11">
        <v>6</v>
      </c>
      <c r="T27" s="11" t="s">
        <v>1330</v>
      </c>
      <c r="U27" s="11" t="s">
        <v>1368</v>
      </c>
      <c r="V27" s="11"/>
      <c r="W27">
        <v>80</v>
      </c>
      <c r="X27" s="11">
        <v>0</v>
      </c>
      <c r="Y27" s="22">
        <f t="shared" si="5"/>
        <v>0</v>
      </c>
      <c r="Z27" s="58">
        <v>0</v>
      </c>
      <c r="AA27" s="58">
        <v>0</v>
      </c>
      <c r="AB27" s="58">
        <v>0</v>
      </c>
      <c r="AC27" s="2" t="s">
        <v>1308</v>
      </c>
      <c r="AE27">
        <v>0</v>
      </c>
      <c r="AF27">
        <v>0</v>
      </c>
      <c r="AG27">
        <v>0</v>
      </c>
      <c r="AH27" s="66" t="str">
        <f t="shared" si="1"/>
        <v>0</v>
      </c>
      <c r="AI27" s="66" t="str">
        <f t="shared" si="2"/>
        <v>0</v>
      </c>
      <c r="AJ27" s="11" t="str">
        <f t="shared" si="3"/>
        <v>0</v>
      </c>
      <c r="AK27" s="11">
        <v>0</v>
      </c>
      <c r="AL27" s="11">
        <v>0</v>
      </c>
      <c r="AM27" s="11">
        <v>0</v>
      </c>
    </row>
    <row r="28" spans="1:41" x14ac:dyDescent="0.25">
      <c r="A28" t="s">
        <v>224</v>
      </c>
      <c r="B28" t="s">
        <v>99</v>
      </c>
      <c r="C28">
        <v>2019</v>
      </c>
      <c r="D28" t="s">
        <v>1281</v>
      </c>
      <c r="E28">
        <v>0</v>
      </c>
      <c r="G28" t="s">
        <v>266</v>
      </c>
      <c r="H28">
        <v>0</v>
      </c>
      <c r="I28" s="11" t="s">
        <v>268</v>
      </c>
      <c r="J28" s="11" t="s">
        <v>268</v>
      </c>
      <c r="M28" s="11">
        <v>-1</v>
      </c>
      <c r="N28" s="11" t="s">
        <v>1304</v>
      </c>
      <c r="O28" s="11" t="s">
        <v>1531</v>
      </c>
      <c r="P28" s="11" t="s">
        <v>268</v>
      </c>
      <c r="Q28" t="s">
        <v>268</v>
      </c>
      <c r="R28" s="11">
        <v>0.5</v>
      </c>
      <c r="S28" s="11">
        <v>0.9</v>
      </c>
      <c r="T28" s="11" t="s">
        <v>1330</v>
      </c>
      <c r="U28" s="11" t="s">
        <v>1286</v>
      </c>
      <c r="V28" s="11"/>
      <c r="W28">
        <v>88</v>
      </c>
      <c r="X28" s="11">
        <v>2</v>
      </c>
      <c r="Y28" s="22">
        <f t="shared" si="5"/>
        <v>2.2222222222222223E-2</v>
      </c>
      <c r="Z28" s="58">
        <v>0</v>
      </c>
      <c r="AA28" s="58">
        <v>0</v>
      </c>
      <c r="AB28" s="58">
        <v>2</v>
      </c>
      <c r="AC28" s="2" t="s">
        <v>1304</v>
      </c>
      <c r="AD28" t="s">
        <v>1530</v>
      </c>
      <c r="AE28">
        <v>0</v>
      </c>
      <c r="AF28">
        <v>0</v>
      </c>
      <c r="AG28">
        <v>1</v>
      </c>
      <c r="AH28" s="66" t="str">
        <f t="shared" si="1"/>
        <v>0</v>
      </c>
      <c r="AI28" s="66" t="str">
        <f t="shared" si="2"/>
        <v>1</v>
      </c>
      <c r="AJ28" s="11" t="str">
        <f t="shared" si="3"/>
        <v>1</v>
      </c>
      <c r="AK28" s="11">
        <v>0</v>
      </c>
      <c r="AL28" s="11">
        <v>1</v>
      </c>
      <c r="AM28" s="11">
        <v>1</v>
      </c>
    </row>
    <row r="29" spans="1:41" x14ac:dyDescent="0.25">
      <c r="A29" t="s">
        <v>227</v>
      </c>
      <c r="B29" t="s">
        <v>102</v>
      </c>
      <c r="C29">
        <v>2019</v>
      </c>
      <c r="D29" t="s">
        <v>1281</v>
      </c>
      <c r="E29">
        <v>0</v>
      </c>
      <c r="G29" t="s">
        <v>266</v>
      </c>
      <c r="H29">
        <v>0</v>
      </c>
      <c r="I29" s="11" t="s">
        <v>268</v>
      </c>
      <c r="J29" s="11" t="s">
        <v>268</v>
      </c>
      <c r="K29" t="s">
        <v>1541</v>
      </c>
      <c r="M29" s="11">
        <v>-2</v>
      </c>
      <c r="N29" s="11" t="s">
        <v>277</v>
      </c>
      <c r="O29" s="11" t="s">
        <v>1539</v>
      </c>
      <c r="P29" s="11" t="s">
        <v>1540</v>
      </c>
      <c r="Q29" t="s">
        <v>1307</v>
      </c>
      <c r="R29" s="11">
        <v>8</v>
      </c>
      <c r="S29" s="11">
        <v>7.5</v>
      </c>
      <c r="T29" s="11" t="s">
        <v>1330</v>
      </c>
      <c r="U29" s="11" t="s">
        <v>1693</v>
      </c>
      <c r="V29" s="11"/>
      <c r="W29">
        <v>32</v>
      </c>
      <c r="X29" s="11">
        <v>0</v>
      </c>
      <c r="Y29" s="22">
        <f t="shared" si="5"/>
        <v>0</v>
      </c>
      <c r="Z29" s="58">
        <v>0</v>
      </c>
      <c r="AA29" s="58">
        <v>0</v>
      </c>
      <c r="AB29" s="58">
        <v>0</v>
      </c>
      <c r="AC29" s="2" t="s">
        <v>1308</v>
      </c>
      <c r="AD29" t="s">
        <v>1542</v>
      </c>
      <c r="AE29">
        <v>0</v>
      </c>
      <c r="AF29">
        <v>0</v>
      </c>
      <c r="AG29">
        <v>0</v>
      </c>
      <c r="AH29" s="66" t="str">
        <f t="shared" si="1"/>
        <v>0</v>
      </c>
      <c r="AI29" s="66" t="str">
        <f t="shared" si="2"/>
        <v>0</v>
      </c>
      <c r="AJ29" s="11" t="str">
        <f t="shared" si="3"/>
        <v>0</v>
      </c>
      <c r="AK29" s="11">
        <v>0</v>
      </c>
      <c r="AL29" s="11">
        <v>0</v>
      </c>
      <c r="AM29" s="11">
        <v>0</v>
      </c>
    </row>
    <row r="30" spans="1:41" x14ac:dyDescent="0.25">
      <c r="A30" t="s">
        <v>228</v>
      </c>
      <c r="B30" t="s">
        <v>103</v>
      </c>
      <c r="C30">
        <v>2020</v>
      </c>
      <c r="D30" t="s">
        <v>1281</v>
      </c>
      <c r="E30">
        <v>0</v>
      </c>
      <c r="G30" t="s">
        <v>266</v>
      </c>
      <c r="H30">
        <v>1</v>
      </c>
      <c r="I30" s="11" t="s">
        <v>1304</v>
      </c>
      <c r="J30" s="11" t="s">
        <v>1304</v>
      </c>
      <c r="K30" t="s">
        <v>1351</v>
      </c>
      <c r="L30" t="s">
        <v>1353</v>
      </c>
      <c r="M30" s="11" t="s">
        <v>1308</v>
      </c>
      <c r="N30" s="11" t="s">
        <v>1308</v>
      </c>
      <c r="O30" s="11" t="s">
        <v>279</v>
      </c>
      <c r="P30" s="11" t="s">
        <v>268</v>
      </c>
      <c r="Q30" t="s">
        <v>1543</v>
      </c>
      <c r="R30" s="11">
        <v>10</v>
      </c>
      <c r="S30" s="11">
        <v>9.5</v>
      </c>
      <c r="T30" s="11" t="s">
        <v>1330</v>
      </c>
      <c r="U30" s="11" t="s">
        <v>1393</v>
      </c>
      <c r="V30" s="11"/>
      <c r="W30">
        <v>51</v>
      </c>
      <c r="X30" s="11">
        <v>0</v>
      </c>
      <c r="Y30" s="22">
        <f t="shared" si="5"/>
        <v>0</v>
      </c>
      <c r="Z30" s="58">
        <v>0</v>
      </c>
      <c r="AA30" s="58">
        <v>0</v>
      </c>
      <c r="AB30" s="58">
        <v>0</v>
      </c>
      <c r="AC30" s="2" t="s">
        <v>1308</v>
      </c>
      <c r="AE30">
        <v>0</v>
      </c>
      <c r="AF30">
        <v>0</v>
      </c>
      <c r="AG30">
        <v>0</v>
      </c>
      <c r="AH30" s="66" t="str">
        <f t="shared" si="1"/>
        <v>0</v>
      </c>
      <c r="AI30" s="66" t="str">
        <f t="shared" si="2"/>
        <v>0</v>
      </c>
      <c r="AJ30" s="11" t="str">
        <f t="shared" si="3"/>
        <v>0</v>
      </c>
      <c r="AK30" s="11">
        <v>0</v>
      </c>
      <c r="AL30" s="11">
        <v>0</v>
      </c>
      <c r="AM30" s="11">
        <v>0</v>
      </c>
    </row>
    <row r="31" spans="1:41" x14ac:dyDescent="0.25">
      <c r="A31" t="s">
        <v>230</v>
      </c>
      <c r="B31" t="s">
        <v>105</v>
      </c>
      <c r="C31">
        <v>2019</v>
      </c>
      <c r="D31" t="s">
        <v>1281</v>
      </c>
      <c r="E31">
        <v>0</v>
      </c>
      <c r="F31" t="s">
        <v>1545</v>
      </c>
      <c r="G31" t="s">
        <v>266</v>
      </c>
      <c r="H31">
        <v>0</v>
      </c>
      <c r="I31" s="11" t="s">
        <v>268</v>
      </c>
      <c r="J31" s="11" t="s">
        <v>268</v>
      </c>
      <c r="K31" t="s">
        <v>1489</v>
      </c>
      <c r="M31" s="11">
        <v>-1</v>
      </c>
      <c r="N31" s="11" t="s">
        <v>277</v>
      </c>
      <c r="O31" s="11" t="s">
        <v>1548</v>
      </c>
      <c r="P31" s="11" t="s">
        <v>268</v>
      </c>
      <c r="Q31" t="s">
        <v>268</v>
      </c>
      <c r="R31" s="11">
        <v>6.5</v>
      </c>
      <c r="S31" s="11">
        <v>6.5</v>
      </c>
      <c r="T31" s="11" t="s">
        <v>1546</v>
      </c>
      <c r="U31" s="11" t="s">
        <v>1547</v>
      </c>
      <c r="V31" s="11"/>
      <c r="W31">
        <v>92</v>
      </c>
      <c r="X31" s="11">
        <v>0</v>
      </c>
      <c r="Y31" s="22">
        <f t="shared" si="5"/>
        <v>0</v>
      </c>
      <c r="Z31" s="58">
        <v>0</v>
      </c>
      <c r="AA31" s="58">
        <v>0</v>
      </c>
      <c r="AB31" s="58">
        <v>0</v>
      </c>
      <c r="AC31" s="2" t="s">
        <v>1308</v>
      </c>
      <c r="AE31">
        <v>0</v>
      </c>
      <c r="AF31">
        <v>0</v>
      </c>
      <c r="AG31">
        <v>0</v>
      </c>
      <c r="AH31" s="66" t="str">
        <f t="shared" si="1"/>
        <v>0</v>
      </c>
      <c r="AI31" s="66" t="str">
        <f t="shared" si="2"/>
        <v>0</v>
      </c>
      <c r="AJ31" s="11" t="str">
        <f t="shared" si="3"/>
        <v>0</v>
      </c>
      <c r="AK31" s="11">
        <v>0</v>
      </c>
      <c r="AL31" s="11">
        <v>0</v>
      </c>
      <c r="AM31" s="11">
        <v>0</v>
      </c>
      <c r="AO31" t="s">
        <v>1367</v>
      </c>
    </row>
    <row r="32" spans="1:41" x14ac:dyDescent="0.25">
      <c r="A32" t="s">
        <v>235</v>
      </c>
      <c r="B32" t="s">
        <v>110</v>
      </c>
      <c r="C32">
        <v>2019</v>
      </c>
      <c r="D32" t="s">
        <v>1281</v>
      </c>
      <c r="E32">
        <v>1</v>
      </c>
      <c r="F32" t="s">
        <v>274</v>
      </c>
      <c r="G32" t="s">
        <v>266</v>
      </c>
      <c r="H32">
        <v>1</v>
      </c>
      <c r="I32" s="11" t="s">
        <v>268</v>
      </c>
      <c r="J32" s="11" t="s">
        <v>1566</v>
      </c>
      <c r="K32" t="s">
        <v>1567</v>
      </c>
      <c r="M32" s="11">
        <v>-1</v>
      </c>
      <c r="N32" s="11" t="s">
        <v>1304</v>
      </c>
      <c r="O32" s="11" t="s">
        <v>282</v>
      </c>
      <c r="P32" s="11" t="s">
        <v>268</v>
      </c>
      <c r="Q32" t="s">
        <v>273</v>
      </c>
      <c r="R32" s="11">
        <v>4</v>
      </c>
      <c r="S32" s="11">
        <v>3.5</v>
      </c>
      <c r="T32" s="11" t="s">
        <v>1330</v>
      </c>
      <c r="U32" s="11" t="s">
        <v>1569</v>
      </c>
      <c r="V32" s="11"/>
      <c r="W32">
        <v>18</v>
      </c>
      <c r="X32" s="11">
        <v>0</v>
      </c>
      <c r="Y32" s="22">
        <f t="shared" si="5"/>
        <v>0</v>
      </c>
      <c r="Z32" s="58">
        <v>0</v>
      </c>
      <c r="AA32" s="58">
        <v>0</v>
      </c>
      <c r="AB32" s="58">
        <v>0</v>
      </c>
      <c r="AC32" s="2" t="s">
        <v>1308</v>
      </c>
      <c r="AD32" t="s">
        <v>1308</v>
      </c>
      <c r="AE32">
        <v>0</v>
      </c>
      <c r="AF32">
        <v>0</v>
      </c>
      <c r="AG32">
        <v>0</v>
      </c>
      <c r="AH32" s="66" t="str">
        <f t="shared" si="1"/>
        <v>0</v>
      </c>
      <c r="AI32" s="66" t="str">
        <f t="shared" si="2"/>
        <v>0</v>
      </c>
      <c r="AJ32" s="11" t="str">
        <f t="shared" si="3"/>
        <v>0</v>
      </c>
      <c r="AK32" s="11">
        <v>0</v>
      </c>
      <c r="AL32" s="11">
        <v>0</v>
      </c>
      <c r="AM32" s="11">
        <v>0</v>
      </c>
    </row>
    <row r="33" spans="1:39" x14ac:dyDescent="0.25">
      <c r="A33" t="s">
        <v>236</v>
      </c>
      <c r="B33" t="s">
        <v>111</v>
      </c>
      <c r="C33">
        <v>2020</v>
      </c>
      <c r="D33" t="s">
        <v>1281</v>
      </c>
      <c r="E33">
        <v>1</v>
      </c>
      <c r="G33" t="s">
        <v>1271</v>
      </c>
      <c r="H33">
        <v>1</v>
      </c>
      <c r="I33" s="11">
        <v>1.5900000000000001E-2</v>
      </c>
      <c r="J33" s="11">
        <v>5</v>
      </c>
      <c r="L33" t="s">
        <v>1572</v>
      </c>
      <c r="M33" s="11" t="s">
        <v>1308</v>
      </c>
      <c r="N33" s="11" t="s">
        <v>1308</v>
      </c>
      <c r="O33" s="11" t="s">
        <v>1308</v>
      </c>
      <c r="P33" s="11" t="s">
        <v>268</v>
      </c>
      <c r="Q33" t="s">
        <v>1483</v>
      </c>
      <c r="R33" s="11">
        <v>4</v>
      </c>
      <c r="S33" s="11">
        <v>3.5</v>
      </c>
      <c r="T33" s="11" t="s">
        <v>1330</v>
      </c>
      <c r="U33" s="11" t="s">
        <v>1571</v>
      </c>
      <c r="V33" s="11" t="s">
        <v>1573</v>
      </c>
      <c r="W33">
        <v>19</v>
      </c>
      <c r="X33" s="11">
        <v>1</v>
      </c>
      <c r="Y33" s="22">
        <f t="shared" si="5"/>
        <v>0.05</v>
      </c>
      <c r="Z33" s="58">
        <v>0</v>
      </c>
      <c r="AA33" s="58">
        <v>0</v>
      </c>
      <c r="AB33" s="58">
        <v>1</v>
      </c>
      <c r="AC33" s="2" t="s">
        <v>268</v>
      </c>
      <c r="AD33" t="s">
        <v>1574</v>
      </c>
      <c r="AE33">
        <v>0</v>
      </c>
      <c r="AF33">
        <v>0</v>
      </c>
      <c r="AG33">
        <v>1</v>
      </c>
      <c r="AH33" s="66" t="str">
        <f t="shared" si="1"/>
        <v>0</v>
      </c>
      <c r="AI33" s="66" t="str">
        <f t="shared" si="2"/>
        <v>1</v>
      </c>
      <c r="AJ33" s="11" t="str">
        <f t="shared" si="3"/>
        <v>1</v>
      </c>
      <c r="AK33" s="11">
        <v>0</v>
      </c>
      <c r="AL33" s="11">
        <v>1</v>
      </c>
      <c r="AM33" s="11">
        <v>1</v>
      </c>
    </row>
    <row r="34" spans="1:39" x14ac:dyDescent="0.25">
      <c r="A34" t="s">
        <v>237</v>
      </c>
      <c r="B34" t="s">
        <v>112</v>
      </c>
      <c r="C34">
        <v>2019</v>
      </c>
      <c r="D34" t="s">
        <v>1281</v>
      </c>
      <c r="E34">
        <v>0</v>
      </c>
      <c r="G34" t="s">
        <v>266</v>
      </c>
      <c r="H34">
        <v>0</v>
      </c>
      <c r="I34" s="11" t="s">
        <v>268</v>
      </c>
      <c r="J34" s="11" t="s">
        <v>268</v>
      </c>
      <c r="L34" t="s">
        <v>1377</v>
      </c>
      <c r="M34" s="11" t="s">
        <v>1308</v>
      </c>
      <c r="N34" s="11" t="s">
        <v>1308</v>
      </c>
      <c r="O34" s="11" t="s">
        <v>280</v>
      </c>
      <c r="P34" s="11" t="s">
        <v>1497</v>
      </c>
      <c r="Q34" s="4" t="s">
        <v>1358</v>
      </c>
      <c r="R34" s="11">
        <v>4.5</v>
      </c>
      <c r="S34" s="11">
        <v>4.5</v>
      </c>
      <c r="T34" s="11" t="s">
        <v>1330</v>
      </c>
      <c r="U34" s="11" t="s">
        <v>1576</v>
      </c>
      <c r="V34" s="11"/>
      <c r="W34">
        <v>25</v>
      </c>
      <c r="X34" s="11">
        <v>0</v>
      </c>
      <c r="Y34" s="22">
        <f t="shared" si="5"/>
        <v>0</v>
      </c>
      <c r="Z34" s="58">
        <v>0</v>
      </c>
      <c r="AA34" s="58">
        <v>0</v>
      </c>
      <c r="AB34" s="58">
        <v>0</v>
      </c>
      <c r="AC34" t="s">
        <v>268</v>
      </c>
      <c r="AE34">
        <v>0</v>
      </c>
      <c r="AF34">
        <v>0</v>
      </c>
      <c r="AG34">
        <v>0</v>
      </c>
      <c r="AH34" s="66" t="str">
        <f t="shared" si="1"/>
        <v>0</v>
      </c>
      <c r="AI34" s="66" t="str">
        <f t="shared" si="2"/>
        <v>0</v>
      </c>
      <c r="AJ34" s="11" t="str">
        <f t="shared" si="3"/>
        <v>0</v>
      </c>
      <c r="AK34" s="11">
        <v>0</v>
      </c>
      <c r="AL34" s="11">
        <v>0</v>
      </c>
      <c r="AM34" s="11">
        <v>0</v>
      </c>
    </row>
    <row r="35" spans="1:39" x14ac:dyDescent="0.25">
      <c r="A35" t="s">
        <v>238</v>
      </c>
      <c r="B35" t="s">
        <v>113</v>
      </c>
      <c r="C35">
        <v>2019</v>
      </c>
      <c r="D35" t="s">
        <v>1281</v>
      </c>
      <c r="E35">
        <v>0</v>
      </c>
      <c r="G35" t="s">
        <v>266</v>
      </c>
      <c r="H35">
        <v>1</v>
      </c>
      <c r="I35" s="11" t="s">
        <v>268</v>
      </c>
      <c r="J35" s="11" t="s">
        <v>1485</v>
      </c>
      <c r="K35" t="s">
        <v>1461</v>
      </c>
      <c r="L35" t="s">
        <v>1608</v>
      </c>
      <c r="M35" s="11" t="s">
        <v>1301</v>
      </c>
      <c r="N35" s="11" t="s">
        <v>1300</v>
      </c>
      <c r="O35" s="11" t="s">
        <v>1418</v>
      </c>
      <c r="P35" s="11" t="s">
        <v>1497</v>
      </c>
      <c r="Q35" s="4" t="s">
        <v>1358</v>
      </c>
      <c r="R35" s="11">
        <v>6</v>
      </c>
      <c r="S35" s="11">
        <v>6</v>
      </c>
      <c r="T35" s="11" t="s">
        <v>1327</v>
      </c>
      <c r="U35" s="11" t="s">
        <v>1304</v>
      </c>
      <c r="V35" s="11"/>
      <c r="W35">
        <v>1175</v>
      </c>
      <c r="X35" s="11">
        <v>0</v>
      </c>
      <c r="Y35" s="22">
        <f t="shared" si="5"/>
        <v>0</v>
      </c>
      <c r="Z35" s="58">
        <v>0</v>
      </c>
      <c r="AA35" s="58">
        <v>0</v>
      </c>
      <c r="AB35" s="58">
        <v>0</v>
      </c>
      <c r="AC35" s="2" t="s">
        <v>268</v>
      </c>
      <c r="AE35">
        <v>0</v>
      </c>
      <c r="AF35">
        <v>0</v>
      </c>
      <c r="AG35">
        <v>0</v>
      </c>
      <c r="AH35" s="66" t="str">
        <f t="shared" si="1"/>
        <v>0</v>
      </c>
      <c r="AI35" s="66" t="str">
        <f t="shared" si="2"/>
        <v>0</v>
      </c>
      <c r="AJ35" s="11" t="str">
        <f t="shared" si="3"/>
        <v>0</v>
      </c>
      <c r="AK35" s="11">
        <v>0</v>
      </c>
      <c r="AL35" s="11">
        <v>0</v>
      </c>
      <c r="AM35" s="11">
        <v>0</v>
      </c>
    </row>
    <row r="36" spans="1:39" x14ac:dyDescent="0.25">
      <c r="A36" t="s">
        <v>245</v>
      </c>
      <c r="B36" t="s">
        <v>120</v>
      </c>
      <c r="C36">
        <v>2020</v>
      </c>
      <c r="D36" t="s">
        <v>1281</v>
      </c>
      <c r="E36">
        <v>0</v>
      </c>
      <c r="G36" t="s">
        <v>266</v>
      </c>
      <c r="H36">
        <v>1</v>
      </c>
      <c r="I36" s="11" t="s">
        <v>1304</v>
      </c>
      <c r="J36" s="11" t="s">
        <v>1304</v>
      </c>
      <c r="K36" t="s">
        <v>1591</v>
      </c>
      <c r="L36" t="s">
        <v>1594</v>
      </c>
      <c r="M36" s="11" t="s">
        <v>1308</v>
      </c>
      <c r="N36" s="11" t="s">
        <v>1308</v>
      </c>
      <c r="O36" s="11" t="s">
        <v>279</v>
      </c>
      <c r="P36" s="11" t="s">
        <v>268</v>
      </c>
      <c r="Q36" t="s">
        <v>1593</v>
      </c>
      <c r="R36" s="11">
        <v>4</v>
      </c>
      <c r="S36" s="11">
        <v>3.95</v>
      </c>
      <c r="T36" s="11" t="s">
        <v>1330</v>
      </c>
      <c r="U36" s="11">
        <v>12</v>
      </c>
      <c r="V36" s="11"/>
      <c r="W36">
        <v>36</v>
      </c>
      <c r="X36" s="11">
        <v>4</v>
      </c>
      <c r="Y36" s="22">
        <f t="shared" si="5"/>
        <v>0.1</v>
      </c>
      <c r="Z36" s="58">
        <v>0</v>
      </c>
      <c r="AA36" s="58">
        <v>0</v>
      </c>
      <c r="AB36" s="58">
        <v>4</v>
      </c>
      <c r="AC36" s="2" t="s">
        <v>1304</v>
      </c>
      <c r="AD36" t="s">
        <v>1590</v>
      </c>
      <c r="AE36">
        <v>0</v>
      </c>
      <c r="AF36">
        <v>0</v>
      </c>
      <c r="AG36">
        <v>1</v>
      </c>
      <c r="AH36" s="66" t="str">
        <f t="shared" si="1"/>
        <v>0</v>
      </c>
      <c r="AI36" s="66" t="str">
        <f t="shared" si="2"/>
        <v>1</v>
      </c>
      <c r="AJ36" s="11" t="str">
        <f t="shared" si="3"/>
        <v>1</v>
      </c>
      <c r="AK36" s="11">
        <v>0</v>
      </c>
      <c r="AL36" s="11">
        <v>1</v>
      </c>
      <c r="AM36" s="11">
        <v>1</v>
      </c>
    </row>
    <row r="37" spans="1:39" x14ac:dyDescent="0.25">
      <c r="A37" t="s">
        <v>255</v>
      </c>
      <c r="B37" t="s">
        <v>130</v>
      </c>
      <c r="C37">
        <v>2020</v>
      </c>
      <c r="D37" t="s">
        <v>1281</v>
      </c>
      <c r="E37">
        <v>0</v>
      </c>
      <c r="G37" t="s">
        <v>266</v>
      </c>
      <c r="H37">
        <v>1</v>
      </c>
      <c r="I37" s="11" t="s">
        <v>268</v>
      </c>
      <c r="J37" s="11" t="s">
        <v>1485</v>
      </c>
      <c r="L37" t="s">
        <v>1608</v>
      </c>
      <c r="M37" s="11" t="s">
        <v>1308</v>
      </c>
      <c r="N37" s="11" t="s">
        <v>1308</v>
      </c>
      <c r="O37" s="11" t="s">
        <v>283</v>
      </c>
      <c r="P37" s="11" t="s">
        <v>268</v>
      </c>
      <c r="Q37" t="s">
        <v>1358</v>
      </c>
      <c r="R37" s="11">
        <v>8</v>
      </c>
      <c r="S37" s="11">
        <v>8</v>
      </c>
      <c r="T37" s="11" t="s">
        <v>1330</v>
      </c>
      <c r="U37" s="11" t="s">
        <v>1610</v>
      </c>
      <c r="V37" s="11"/>
      <c r="W37">
        <v>57</v>
      </c>
      <c r="X37" s="11">
        <v>0</v>
      </c>
      <c r="Y37" s="22">
        <f t="shared" si="5"/>
        <v>0</v>
      </c>
      <c r="Z37" s="58">
        <v>0</v>
      </c>
      <c r="AA37" s="58">
        <v>0</v>
      </c>
      <c r="AB37" s="58">
        <v>0</v>
      </c>
      <c r="AC37" s="2" t="s">
        <v>268</v>
      </c>
      <c r="AE37">
        <v>0</v>
      </c>
      <c r="AF37">
        <v>0</v>
      </c>
      <c r="AG37">
        <v>0</v>
      </c>
      <c r="AH37" s="66" t="str">
        <f t="shared" si="1"/>
        <v>0</v>
      </c>
      <c r="AI37" s="66" t="str">
        <f t="shared" si="2"/>
        <v>0</v>
      </c>
      <c r="AJ37" s="11" t="str">
        <f t="shared" si="3"/>
        <v>0</v>
      </c>
      <c r="AK37" s="11">
        <v>0</v>
      </c>
      <c r="AL37" s="11">
        <v>0</v>
      </c>
      <c r="AM37" s="11">
        <v>0</v>
      </c>
    </row>
    <row r="38" spans="1:39" x14ac:dyDescent="0.25">
      <c r="A38" t="s">
        <v>256</v>
      </c>
      <c r="B38" t="s">
        <v>131</v>
      </c>
      <c r="C38">
        <v>2019</v>
      </c>
      <c r="D38" t="s">
        <v>1281</v>
      </c>
      <c r="E38">
        <v>0</v>
      </c>
      <c r="F38" t="s">
        <v>1365</v>
      </c>
      <c r="G38" t="s">
        <v>266</v>
      </c>
      <c r="H38">
        <v>1</v>
      </c>
      <c r="I38" s="11" t="s">
        <v>268</v>
      </c>
      <c r="J38" s="11">
        <v>10</v>
      </c>
      <c r="K38" t="s">
        <v>1461</v>
      </c>
      <c r="L38" t="s">
        <v>1608</v>
      </c>
      <c r="M38" s="11" t="s">
        <v>1308</v>
      </c>
      <c r="N38" s="11" t="s">
        <v>1308</v>
      </c>
      <c r="O38" s="11" t="s">
        <v>1611</v>
      </c>
      <c r="P38" s="11" t="s">
        <v>1497</v>
      </c>
      <c r="Q38" t="s">
        <v>1602</v>
      </c>
      <c r="R38" s="11">
        <v>15</v>
      </c>
      <c r="S38" s="11">
        <v>15</v>
      </c>
      <c r="T38" s="11" t="s">
        <v>1330</v>
      </c>
      <c r="U38" s="11" t="s">
        <v>1286</v>
      </c>
      <c r="V38" s="11"/>
      <c r="W38">
        <v>71</v>
      </c>
      <c r="X38" s="11">
        <v>5</v>
      </c>
      <c r="Y38" s="22">
        <f t="shared" si="5"/>
        <v>6.5789473684210523E-2</v>
      </c>
      <c r="Z38" s="58">
        <v>0</v>
      </c>
      <c r="AA38" s="58">
        <v>0</v>
      </c>
      <c r="AB38" s="58">
        <v>5</v>
      </c>
      <c r="AC38" s="2" t="s">
        <v>1304</v>
      </c>
      <c r="AD38" t="s">
        <v>1612</v>
      </c>
      <c r="AE38">
        <v>0</v>
      </c>
      <c r="AF38">
        <v>0</v>
      </c>
      <c r="AG38">
        <v>1</v>
      </c>
      <c r="AH38" s="66" t="str">
        <f t="shared" si="1"/>
        <v>0</v>
      </c>
      <c r="AI38" s="66" t="str">
        <f t="shared" si="2"/>
        <v>1</v>
      </c>
      <c r="AJ38" s="11" t="str">
        <f t="shared" si="3"/>
        <v>1</v>
      </c>
      <c r="AK38" s="11">
        <v>0</v>
      </c>
      <c r="AL38" s="11">
        <v>1</v>
      </c>
      <c r="AM38" s="11">
        <v>1</v>
      </c>
    </row>
    <row r="39" spans="1:39" x14ac:dyDescent="0.25">
      <c r="A39" t="s">
        <v>258</v>
      </c>
      <c r="B39" t="s">
        <v>133</v>
      </c>
      <c r="C39">
        <v>2019</v>
      </c>
      <c r="D39" t="s">
        <v>1281</v>
      </c>
      <c r="E39">
        <v>0</v>
      </c>
      <c r="F39" t="s">
        <v>1617</v>
      </c>
      <c r="H39">
        <v>1</v>
      </c>
      <c r="I39" s="11" t="s">
        <v>1304</v>
      </c>
      <c r="J39" s="11" t="s">
        <v>1304</v>
      </c>
      <c r="K39" t="s">
        <v>1351</v>
      </c>
      <c r="L39" t="s">
        <v>1592</v>
      </c>
      <c r="M39" s="11" t="s">
        <v>1308</v>
      </c>
      <c r="N39" s="11" t="s">
        <v>1308</v>
      </c>
      <c r="O39" s="11" t="s">
        <v>1304</v>
      </c>
      <c r="P39" s="11" t="s">
        <v>1619</v>
      </c>
      <c r="Q39" t="s">
        <v>268</v>
      </c>
      <c r="R39" s="11">
        <v>4</v>
      </c>
      <c r="S39" s="11">
        <v>3.7</v>
      </c>
      <c r="T39" s="11" t="s">
        <v>1330</v>
      </c>
      <c r="U39" s="11">
        <v>4.5</v>
      </c>
      <c r="V39" s="11"/>
      <c r="W39">
        <v>64</v>
      </c>
      <c r="X39" s="11">
        <v>10</v>
      </c>
      <c r="Y39" s="22">
        <f t="shared" si="5"/>
        <v>0.13513513513513514</v>
      </c>
      <c r="Z39" s="58">
        <v>0</v>
      </c>
      <c r="AA39" s="58">
        <v>0</v>
      </c>
      <c r="AB39" s="58">
        <v>0</v>
      </c>
      <c r="AC39" s="2" t="s">
        <v>1304</v>
      </c>
      <c r="AD39" t="s">
        <v>1304</v>
      </c>
      <c r="AE39">
        <v>0</v>
      </c>
      <c r="AF39">
        <v>0</v>
      </c>
      <c r="AG39">
        <v>1</v>
      </c>
      <c r="AH39" s="66" t="str">
        <f t="shared" si="1"/>
        <v>0</v>
      </c>
      <c r="AI39" s="66" t="str">
        <f t="shared" si="2"/>
        <v>1</v>
      </c>
      <c r="AJ39" s="11" t="str">
        <f t="shared" si="3"/>
        <v>1</v>
      </c>
      <c r="AK39" s="11">
        <v>0</v>
      </c>
      <c r="AL39" s="11">
        <v>1</v>
      </c>
      <c r="AM39" s="11">
        <v>1</v>
      </c>
    </row>
    <row r="40" spans="1:39" x14ac:dyDescent="0.25">
      <c r="A40" t="s">
        <v>263</v>
      </c>
      <c r="B40" t="s">
        <v>138</v>
      </c>
      <c r="C40">
        <v>2020</v>
      </c>
      <c r="D40" t="s">
        <v>1281</v>
      </c>
      <c r="E40">
        <v>0</v>
      </c>
      <c r="G40" t="s">
        <v>1271</v>
      </c>
      <c r="H40">
        <v>1</v>
      </c>
      <c r="I40" s="11">
        <v>1.5900000000000001E-2</v>
      </c>
      <c r="J40" s="11">
        <v>5</v>
      </c>
      <c r="L40" t="s">
        <v>1618</v>
      </c>
      <c r="M40" s="11" t="s">
        <v>1308</v>
      </c>
      <c r="N40" s="11" t="s">
        <v>1308</v>
      </c>
      <c r="O40" s="11" t="s">
        <v>1308</v>
      </c>
      <c r="P40" s="11" t="s">
        <v>268</v>
      </c>
      <c r="Q40" s="4" t="s">
        <v>1483</v>
      </c>
      <c r="R40" s="11">
        <v>4</v>
      </c>
      <c r="S40" s="11">
        <v>3.5</v>
      </c>
      <c r="T40" s="11" t="s">
        <v>1330</v>
      </c>
      <c r="U40" s="11" t="s">
        <v>1571</v>
      </c>
      <c r="V40" s="11"/>
      <c r="W40">
        <v>71</v>
      </c>
      <c r="X40" s="11">
        <v>10</v>
      </c>
      <c r="Y40" s="22">
        <f t="shared" si="5"/>
        <v>0.12345679012345678</v>
      </c>
      <c r="Z40" s="58">
        <v>0</v>
      </c>
      <c r="AA40" s="58">
        <v>0</v>
      </c>
      <c r="AB40" s="58">
        <v>10</v>
      </c>
      <c r="AC40" s="2" t="s">
        <v>1304</v>
      </c>
      <c r="AD40" t="s">
        <v>1624</v>
      </c>
      <c r="AE40">
        <v>0</v>
      </c>
      <c r="AF40">
        <v>0</v>
      </c>
      <c r="AG40">
        <v>1</v>
      </c>
      <c r="AH40" s="73" t="str">
        <f t="shared" si="1"/>
        <v>0</v>
      </c>
      <c r="AI40" s="66" t="str">
        <f t="shared" si="2"/>
        <v>1</v>
      </c>
      <c r="AJ40" s="11" t="str">
        <f t="shared" si="3"/>
        <v>1</v>
      </c>
      <c r="AK40" s="11">
        <v>0</v>
      </c>
      <c r="AL40" s="11">
        <v>1</v>
      </c>
      <c r="AM40" s="11">
        <v>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83"/>
  <sheetViews>
    <sheetView topLeftCell="F1" zoomScale="70" zoomScaleNormal="70" workbookViewId="0">
      <pane ySplit="1" topLeftCell="A2" activePane="bottomLeft" state="frozen"/>
      <selection pane="bottomLeft" activeCell="V2" sqref="V2"/>
    </sheetView>
  </sheetViews>
  <sheetFormatPr defaultRowHeight="15" x14ac:dyDescent="0.25"/>
  <cols>
    <col min="1" max="1" width="31.5703125" customWidth="1"/>
    <col min="2" max="2" width="14" customWidth="1"/>
    <col min="3" max="3" width="6.42578125" customWidth="1"/>
    <col min="4" max="4" width="10.42578125" customWidth="1"/>
    <col min="5" max="5" width="5" customWidth="1"/>
    <col min="6" max="6" width="6.28515625" customWidth="1"/>
    <col min="7" max="7" width="5.140625" bestFit="1" customWidth="1"/>
    <col min="8" max="8" width="8" customWidth="1"/>
    <col min="9" max="9" width="13.5703125" style="11" customWidth="1"/>
    <col min="10" max="10" width="13.28515625" style="11" customWidth="1"/>
    <col min="11" max="11" width="21.140625" customWidth="1"/>
    <col min="12" max="12" width="31.140625" customWidth="1"/>
    <col min="13" max="13" width="14.5703125" style="11" customWidth="1"/>
    <col min="14" max="14" width="10" style="11" customWidth="1"/>
    <col min="15" max="15" width="18" style="11" customWidth="1"/>
    <col min="16" max="16" width="14.140625" style="11" customWidth="1"/>
    <col min="17" max="17" width="14.42578125" customWidth="1"/>
    <col min="18" max="18" width="9.28515625" style="11" customWidth="1"/>
    <col min="19" max="19" width="21" style="11" customWidth="1"/>
    <col min="20" max="20" width="14" style="11" customWidth="1"/>
    <col min="21" max="21" width="14.5703125" style="11" customWidth="1"/>
    <col min="22" max="23" width="10.140625" style="11" customWidth="1"/>
    <col min="24" max="24" width="19" style="11" customWidth="1"/>
    <col min="25" max="25" width="6" customWidth="1"/>
    <col min="26" max="26" width="6" style="11" customWidth="1"/>
    <col min="27" max="27" width="9.7109375" style="22" customWidth="1"/>
    <col min="28" max="28" width="8.140625" style="58" customWidth="1"/>
    <col min="29" max="29" width="8.7109375" style="58" customWidth="1"/>
    <col min="30" max="30" width="7.85546875" style="58" customWidth="1"/>
    <col min="31" max="31" width="19.85546875" style="2" customWidth="1"/>
    <col min="32" max="32" width="46.42578125" customWidth="1"/>
    <col min="33" max="33" width="7.140625" customWidth="1"/>
    <col min="34" max="34" width="9.140625" customWidth="1"/>
    <col min="35" max="35" width="9" customWidth="1"/>
    <col min="36" max="36" width="7.5703125" style="11" customWidth="1"/>
    <col min="37" max="37" width="6.7109375" style="11" customWidth="1"/>
    <col min="38" max="38" width="6.28515625" style="11" customWidth="1"/>
    <col min="39" max="39" width="8.85546875" style="11" customWidth="1"/>
    <col min="40" max="40" width="9.28515625" customWidth="1"/>
  </cols>
  <sheetData>
    <row r="1" spans="1:43" x14ac:dyDescent="0.25">
      <c r="A1" t="s">
        <v>264</v>
      </c>
      <c r="B1" t="s">
        <v>9</v>
      </c>
      <c r="C1" t="s">
        <v>8</v>
      </c>
      <c r="D1" t="s">
        <v>1279</v>
      </c>
      <c r="E1" t="s">
        <v>265</v>
      </c>
      <c r="F1" t="s">
        <v>1320</v>
      </c>
      <c r="G1" t="s">
        <v>13</v>
      </c>
      <c r="H1" t="s">
        <v>0</v>
      </c>
      <c r="I1" s="11" t="s">
        <v>1</v>
      </c>
      <c r="J1" s="11" t="s">
        <v>2</v>
      </c>
      <c r="K1" t="s">
        <v>3</v>
      </c>
      <c r="L1" t="s">
        <v>1651</v>
      </c>
      <c r="M1" s="11" t="s">
        <v>10</v>
      </c>
      <c r="N1" s="11" t="s">
        <v>1632</v>
      </c>
      <c r="O1" s="11" t="s">
        <v>1706</v>
      </c>
      <c r="P1" s="11" t="s">
        <v>1424</v>
      </c>
      <c r="Q1" t="s">
        <v>1470</v>
      </c>
      <c r="R1" s="11" t="s">
        <v>289</v>
      </c>
      <c r="S1" s="11" t="s">
        <v>1288</v>
      </c>
      <c r="T1" s="11" t="s">
        <v>1326</v>
      </c>
      <c r="U1" s="11" t="s">
        <v>285</v>
      </c>
      <c r="X1" s="11" t="s">
        <v>1313</v>
      </c>
      <c r="Y1" t="s">
        <v>6</v>
      </c>
      <c r="Z1" s="11" t="s">
        <v>7</v>
      </c>
      <c r="AA1" s="22" t="s">
        <v>1778</v>
      </c>
      <c r="AB1" s="58" t="s">
        <v>1775</v>
      </c>
      <c r="AC1" s="58" t="s">
        <v>1777</v>
      </c>
      <c r="AD1" s="58" t="s">
        <v>1776</v>
      </c>
      <c r="AE1" s="2" t="s">
        <v>275</v>
      </c>
      <c r="AF1" t="s">
        <v>11</v>
      </c>
      <c r="AG1" s="4" t="s">
        <v>1788</v>
      </c>
      <c r="AH1" s="4" t="s">
        <v>1787</v>
      </c>
      <c r="AI1" s="4" t="s">
        <v>1779</v>
      </c>
      <c r="AJ1" s="11" t="s">
        <v>1789</v>
      </c>
      <c r="AK1" s="11" t="s">
        <v>1798</v>
      </c>
      <c r="AL1" s="11" t="s">
        <v>1790</v>
      </c>
      <c r="AM1" s="11" t="s">
        <v>1791</v>
      </c>
      <c r="AN1" s="11" t="s">
        <v>1798</v>
      </c>
      <c r="AO1" s="11" t="s">
        <v>1792</v>
      </c>
      <c r="AP1" t="s">
        <v>1290</v>
      </c>
      <c r="AQ1" t="s">
        <v>1630</v>
      </c>
    </row>
    <row r="2" spans="1:43" x14ac:dyDescent="0.25">
      <c r="A2" t="s">
        <v>139</v>
      </c>
      <c r="B2" t="s">
        <v>14</v>
      </c>
      <c r="C2">
        <v>2019</v>
      </c>
      <c r="D2" t="s">
        <v>1281</v>
      </c>
      <c r="E2">
        <v>0</v>
      </c>
      <c r="F2" t="s">
        <v>1365</v>
      </c>
      <c r="G2" t="s">
        <v>266</v>
      </c>
      <c r="H2">
        <v>1</v>
      </c>
      <c r="I2" s="11" t="s">
        <v>268</v>
      </c>
      <c r="J2" s="11" t="s">
        <v>1333</v>
      </c>
      <c r="K2" t="s">
        <v>1461</v>
      </c>
      <c r="L2" t="s">
        <v>1608</v>
      </c>
      <c r="M2" s="11" t="s">
        <v>1308</v>
      </c>
      <c r="N2" s="11" t="s">
        <v>1308</v>
      </c>
      <c r="O2" s="11" t="s">
        <v>279</v>
      </c>
      <c r="P2" s="11" t="s">
        <v>1497</v>
      </c>
      <c r="Q2" t="s">
        <v>271</v>
      </c>
      <c r="R2" s="11">
        <v>125</v>
      </c>
      <c r="S2" s="11">
        <v>7</v>
      </c>
      <c r="T2" s="11" t="s">
        <v>1330</v>
      </c>
      <c r="U2" s="11">
        <v>10</v>
      </c>
      <c r="V2" s="11">
        <v>10</v>
      </c>
      <c r="Y2">
        <v>65</v>
      </c>
      <c r="Z2" s="11">
        <v>14</v>
      </c>
      <c r="AA2" s="22">
        <f t="shared" ref="AA2:AA16" si="0">Z2/(Y2+Z2)</f>
        <v>0.17721518987341772</v>
      </c>
      <c r="AB2" s="58">
        <v>14</v>
      </c>
      <c r="AC2" s="58">
        <v>0</v>
      </c>
      <c r="AD2" s="58">
        <v>0</v>
      </c>
      <c r="AE2" t="s">
        <v>1304</v>
      </c>
      <c r="AF2" t="s">
        <v>1625</v>
      </c>
      <c r="AG2">
        <v>1</v>
      </c>
      <c r="AH2">
        <v>1</v>
      </c>
      <c r="AI2">
        <v>0</v>
      </c>
      <c r="AJ2" s="66" t="str">
        <f t="shared" ref="AJ2:AJ33" si="1">IF(SUM(AG2:AH2)&gt;0,"1","0")</f>
        <v>1</v>
      </c>
      <c r="AK2" s="66" t="str">
        <f t="shared" ref="AK2:AK33" si="2">IF(SUM(AI2,AG2)&gt;0,"1","0")</f>
        <v>1</v>
      </c>
      <c r="AL2" s="11" t="str">
        <f t="shared" ref="AL2:AL33" si="3">IF(SUM(AG2:AI2)&gt;0,"1","0")</f>
        <v>1</v>
      </c>
      <c r="AM2" s="11">
        <v>1</v>
      </c>
      <c r="AN2" s="11">
        <v>1</v>
      </c>
      <c r="AO2" s="11">
        <v>1</v>
      </c>
    </row>
    <row r="3" spans="1:43" x14ac:dyDescent="0.25">
      <c r="A3" t="s">
        <v>142</v>
      </c>
      <c r="B3" t="s">
        <v>17</v>
      </c>
      <c r="C3">
        <v>2020</v>
      </c>
      <c r="D3" t="s">
        <v>1281</v>
      </c>
      <c r="E3">
        <v>0</v>
      </c>
      <c r="F3" t="s">
        <v>1642</v>
      </c>
      <c r="G3" t="s">
        <v>266</v>
      </c>
      <c r="H3">
        <v>0</v>
      </c>
      <c r="I3" s="11" t="s">
        <v>268</v>
      </c>
      <c r="J3" s="11" t="s">
        <v>268</v>
      </c>
      <c r="K3" t="s">
        <v>1461</v>
      </c>
      <c r="M3" s="11" t="s">
        <v>1308</v>
      </c>
      <c r="N3" s="11" t="s">
        <v>1308</v>
      </c>
      <c r="O3" s="13" t="s">
        <v>279</v>
      </c>
      <c r="P3" s="11" t="s">
        <v>1497</v>
      </c>
      <c r="Q3" t="s">
        <v>1603</v>
      </c>
      <c r="R3" s="11" t="s">
        <v>1644</v>
      </c>
      <c r="S3" s="11" t="s">
        <v>1644</v>
      </c>
      <c r="T3" s="11" t="s">
        <v>1327</v>
      </c>
      <c r="U3" s="11" t="s">
        <v>1643</v>
      </c>
      <c r="V3" s="11">
        <v>4.5</v>
      </c>
      <c r="Y3">
        <v>19</v>
      </c>
      <c r="Z3" s="11">
        <v>0</v>
      </c>
      <c r="AA3" s="22">
        <f t="shared" si="0"/>
        <v>0</v>
      </c>
      <c r="AB3" s="58">
        <v>0</v>
      </c>
      <c r="AC3" s="58">
        <v>0</v>
      </c>
      <c r="AD3" s="58">
        <v>0</v>
      </c>
      <c r="AE3" t="s">
        <v>268</v>
      </c>
      <c r="AG3">
        <v>0</v>
      </c>
      <c r="AH3">
        <v>0</v>
      </c>
      <c r="AI3">
        <v>0</v>
      </c>
      <c r="AJ3" s="66" t="str">
        <f t="shared" si="1"/>
        <v>0</v>
      </c>
      <c r="AK3" s="66" t="str">
        <f t="shared" si="2"/>
        <v>0</v>
      </c>
      <c r="AL3" s="11" t="str">
        <f t="shared" si="3"/>
        <v>0</v>
      </c>
      <c r="AM3" s="11">
        <v>0</v>
      </c>
      <c r="AN3" s="11">
        <v>0</v>
      </c>
      <c r="AO3" s="11">
        <v>0</v>
      </c>
    </row>
    <row r="4" spans="1:43" x14ac:dyDescent="0.25">
      <c r="A4" t="s">
        <v>145</v>
      </c>
      <c r="B4" t="s">
        <v>20</v>
      </c>
      <c r="C4">
        <v>2019</v>
      </c>
      <c r="D4" t="s">
        <v>1281</v>
      </c>
      <c r="E4">
        <v>0</v>
      </c>
      <c r="G4" t="s">
        <v>266</v>
      </c>
      <c r="H4">
        <v>1</v>
      </c>
      <c r="I4" s="11" t="s">
        <v>268</v>
      </c>
      <c r="J4" s="11">
        <v>5</v>
      </c>
      <c r="K4" t="s">
        <v>1591</v>
      </c>
      <c r="L4" t="s">
        <v>1356</v>
      </c>
      <c r="M4" s="11" t="s">
        <v>1308</v>
      </c>
      <c r="N4" s="11" t="s">
        <v>1308</v>
      </c>
      <c r="O4" s="13" t="s">
        <v>279</v>
      </c>
      <c r="P4" s="11" t="s">
        <v>268</v>
      </c>
      <c r="Q4" t="s">
        <v>1627</v>
      </c>
      <c r="R4" s="11">
        <v>4</v>
      </c>
      <c r="S4" s="11" t="s">
        <v>1527</v>
      </c>
      <c r="T4" s="11" t="s">
        <v>1330</v>
      </c>
      <c r="U4" s="11">
        <v>2</v>
      </c>
      <c r="V4" s="11">
        <v>2</v>
      </c>
      <c r="Y4">
        <v>48</v>
      </c>
      <c r="Z4" s="11">
        <v>0</v>
      </c>
      <c r="AA4" s="22">
        <f t="shared" si="0"/>
        <v>0</v>
      </c>
      <c r="AB4" s="58">
        <v>0</v>
      </c>
      <c r="AC4" s="58">
        <v>0</v>
      </c>
      <c r="AD4" s="58">
        <v>0</v>
      </c>
      <c r="AE4" s="2" t="s">
        <v>268</v>
      </c>
      <c r="AG4">
        <v>0</v>
      </c>
      <c r="AH4">
        <v>0</v>
      </c>
      <c r="AI4">
        <v>0</v>
      </c>
      <c r="AJ4" s="66" t="str">
        <f t="shared" si="1"/>
        <v>0</v>
      </c>
      <c r="AK4" s="66" t="str">
        <f t="shared" si="2"/>
        <v>0</v>
      </c>
      <c r="AL4" s="11" t="str">
        <f t="shared" si="3"/>
        <v>0</v>
      </c>
      <c r="AM4" s="11">
        <v>0</v>
      </c>
      <c r="AN4" s="11">
        <v>0</v>
      </c>
      <c r="AO4" s="11">
        <v>0</v>
      </c>
    </row>
    <row r="5" spans="1:43" x14ac:dyDescent="0.25">
      <c r="A5" t="s">
        <v>147</v>
      </c>
      <c r="B5" t="s">
        <v>22</v>
      </c>
      <c r="C5">
        <v>2019</v>
      </c>
      <c r="D5" t="s">
        <v>1281</v>
      </c>
      <c r="E5">
        <v>0</v>
      </c>
      <c r="G5" t="s">
        <v>266</v>
      </c>
      <c r="H5">
        <v>0</v>
      </c>
      <c r="I5" s="11" t="s">
        <v>268</v>
      </c>
      <c r="J5" s="11" t="s">
        <v>268</v>
      </c>
      <c r="M5" s="11">
        <v>-2</v>
      </c>
      <c r="N5" s="11" t="s">
        <v>277</v>
      </c>
      <c r="O5" s="11" t="s">
        <v>281</v>
      </c>
      <c r="P5" s="11" t="s">
        <v>268</v>
      </c>
      <c r="Q5" t="s">
        <v>1483</v>
      </c>
      <c r="R5" s="11">
        <v>8</v>
      </c>
      <c r="S5" s="11" t="s">
        <v>291</v>
      </c>
      <c r="T5" s="11" t="s">
        <v>1330</v>
      </c>
      <c r="U5" s="11" t="s">
        <v>290</v>
      </c>
      <c r="V5" s="11">
        <v>15</v>
      </c>
      <c r="Y5">
        <v>40</v>
      </c>
      <c r="Z5" s="11">
        <v>0</v>
      </c>
      <c r="AA5" s="22">
        <f t="shared" si="0"/>
        <v>0</v>
      </c>
      <c r="AB5" s="58">
        <v>0</v>
      </c>
      <c r="AC5" s="58">
        <v>0</v>
      </c>
      <c r="AD5" s="58">
        <v>0</v>
      </c>
      <c r="AE5" s="2" t="s">
        <v>268</v>
      </c>
      <c r="AG5">
        <v>0</v>
      </c>
      <c r="AH5">
        <v>0</v>
      </c>
      <c r="AI5">
        <v>0</v>
      </c>
      <c r="AJ5" s="66" t="str">
        <f t="shared" si="1"/>
        <v>0</v>
      </c>
      <c r="AK5" s="66" t="str">
        <f t="shared" si="2"/>
        <v>0</v>
      </c>
      <c r="AL5" s="11" t="str">
        <f t="shared" si="3"/>
        <v>0</v>
      </c>
      <c r="AM5" s="11">
        <v>0</v>
      </c>
      <c r="AN5" s="11">
        <v>0</v>
      </c>
      <c r="AO5" s="11">
        <v>0</v>
      </c>
    </row>
    <row r="6" spans="1:43" x14ac:dyDescent="0.25">
      <c r="A6" t="s">
        <v>152</v>
      </c>
      <c r="B6" t="s">
        <v>27</v>
      </c>
      <c r="C6">
        <v>2020</v>
      </c>
      <c r="D6" t="s">
        <v>1281</v>
      </c>
      <c r="E6">
        <v>0</v>
      </c>
      <c r="G6" t="s">
        <v>266</v>
      </c>
      <c r="H6">
        <v>0</v>
      </c>
      <c r="I6" s="11" t="s">
        <v>268</v>
      </c>
      <c r="J6" s="11" t="s">
        <v>268</v>
      </c>
      <c r="K6" t="s">
        <v>1487</v>
      </c>
      <c r="L6" t="s">
        <v>1377</v>
      </c>
      <c r="M6" s="11" t="s">
        <v>1308</v>
      </c>
      <c r="N6" s="11" t="s">
        <v>1308</v>
      </c>
      <c r="O6" s="11" t="s">
        <v>1268</v>
      </c>
      <c r="P6" s="11" t="s">
        <v>268</v>
      </c>
      <c r="Q6" t="s">
        <v>1660</v>
      </c>
      <c r="R6" s="11">
        <v>6</v>
      </c>
      <c r="S6" s="11">
        <v>5.8</v>
      </c>
      <c r="T6" s="11" t="s">
        <v>1330</v>
      </c>
      <c r="U6" s="11" t="s">
        <v>1266</v>
      </c>
      <c r="V6" s="11">
        <v>18</v>
      </c>
      <c r="Y6">
        <v>75</v>
      </c>
      <c r="Z6" s="11">
        <v>26</v>
      </c>
      <c r="AA6" s="22">
        <f t="shared" si="0"/>
        <v>0.25742574257425743</v>
      </c>
      <c r="AB6" s="58">
        <v>0</v>
      </c>
      <c r="AC6" s="58">
        <v>26</v>
      </c>
      <c r="AD6" s="58">
        <v>0</v>
      </c>
      <c r="AE6" s="2" t="s">
        <v>1740</v>
      </c>
      <c r="AF6" t="s">
        <v>1780</v>
      </c>
      <c r="AG6">
        <v>0</v>
      </c>
      <c r="AH6">
        <v>1</v>
      </c>
      <c r="AI6">
        <v>0</v>
      </c>
      <c r="AJ6" s="66" t="str">
        <f t="shared" si="1"/>
        <v>1</v>
      </c>
      <c r="AK6" s="66" t="str">
        <f t="shared" si="2"/>
        <v>0</v>
      </c>
      <c r="AL6" s="11" t="str">
        <f t="shared" si="3"/>
        <v>1</v>
      </c>
      <c r="AM6" s="11">
        <v>1</v>
      </c>
      <c r="AN6" s="11">
        <v>0</v>
      </c>
      <c r="AO6" s="11">
        <v>1</v>
      </c>
    </row>
    <row r="7" spans="1:43" x14ac:dyDescent="0.25">
      <c r="A7" t="s">
        <v>155</v>
      </c>
      <c r="B7" t="s">
        <v>30</v>
      </c>
      <c r="C7">
        <v>2020</v>
      </c>
      <c r="D7" t="s">
        <v>1281</v>
      </c>
      <c r="E7">
        <v>0</v>
      </c>
      <c r="G7" t="s">
        <v>266</v>
      </c>
      <c r="H7">
        <v>0</v>
      </c>
      <c r="I7" s="11" t="s">
        <v>268</v>
      </c>
      <c r="J7" s="11" t="s">
        <v>268</v>
      </c>
      <c r="K7" t="s">
        <v>1487</v>
      </c>
      <c r="M7" s="11" t="s">
        <v>1308</v>
      </c>
      <c r="N7" s="11" t="s">
        <v>1308</v>
      </c>
      <c r="O7" s="11" t="s">
        <v>1283</v>
      </c>
      <c r="P7" s="11" t="s">
        <v>268</v>
      </c>
      <c r="Q7" t="s">
        <v>1282</v>
      </c>
      <c r="R7" s="11">
        <v>8</v>
      </c>
      <c r="S7" s="11">
        <v>6.5</v>
      </c>
      <c r="T7" s="11" t="s">
        <v>1330</v>
      </c>
      <c r="U7" s="11" t="s">
        <v>1286</v>
      </c>
      <c r="V7" s="11">
        <v>6</v>
      </c>
      <c r="Y7">
        <v>46</v>
      </c>
      <c r="Z7" s="11">
        <v>5</v>
      </c>
      <c r="AA7" s="22">
        <f t="shared" si="0"/>
        <v>9.8039215686274508E-2</v>
      </c>
      <c r="AB7" s="58">
        <v>5</v>
      </c>
      <c r="AC7" s="58">
        <v>0</v>
      </c>
      <c r="AD7" s="58">
        <v>0</v>
      </c>
      <c r="AE7" s="2" t="s">
        <v>1304</v>
      </c>
      <c r="AF7" t="s">
        <v>1284</v>
      </c>
      <c r="AG7">
        <v>1</v>
      </c>
      <c r="AH7">
        <v>1</v>
      </c>
      <c r="AI7">
        <v>0</v>
      </c>
      <c r="AJ7" s="66" t="str">
        <f t="shared" si="1"/>
        <v>1</v>
      </c>
      <c r="AK7" s="66" t="str">
        <f t="shared" si="2"/>
        <v>1</v>
      </c>
      <c r="AL7" s="11" t="str">
        <f t="shared" si="3"/>
        <v>1</v>
      </c>
      <c r="AM7" s="11">
        <v>1</v>
      </c>
      <c r="AN7" s="11">
        <v>1</v>
      </c>
      <c r="AO7" s="11">
        <v>1</v>
      </c>
    </row>
    <row r="8" spans="1:43" x14ac:dyDescent="0.25">
      <c r="A8" t="s">
        <v>156</v>
      </c>
      <c r="B8" t="s">
        <v>31</v>
      </c>
      <c r="C8">
        <v>2020</v>
      </c>
      <c r="D8" t="s">
        <v>1281</v>
      </c>
      <c r="E8">
        <v>0</v>
      </c>
      <c r="G8" t="s">
        <v>266</v>
      </c>
      <c r="H8">
        <v>0</v>
      </c>
      <c r="I8" s="11" t="s">
        <v>268</v>
      </c>
      <c r="J8" s="11" t="s">
        <v>268</v>
      </c>
      <c r="K8" t="s">
        <v>1641</v>
      </c>
      <c r="L8" t="s">
        <v>1650</v>
      </c>
      <c r="M8" s="11">
        <v>-2</v>
      </c>
      <c r="N8" s="11" t="s">
        <v>277</v>
      </c>
      <c r="O8" s="11" t="s">
        <v>281</v>
      </c>
      <c r="P8" s="11" t="s">
        <v>268</v>
      </c>
      <c r="Q8" t="s">
        <v>1287</v>
      </c>
      <c r="R8" s="11">
        <v>8</v>
      </c>
      <c r="S8" s="11">
        <v>7</v>
      </c>
      <c r="T8" s="11" t="s">
        <v>1330</v>
      </c>
      <c r="U8" s="11" t="s">
        <v>1289</v>
      </c>
      <c r="V8" s="11">
        <v>10</v>
      </c>
      <c r="Y8">
        <v>123</v>
      </c>
      <c r="Z8" s="11">
        <v>3</v>
      </c>
      <c r="AA8" s="22">
        <f t="shared" si="0"/>
        <v>2.3809523809523808E-2</v>
      </c>
      <c r="AB8" s="58">
        <v>0</v>
      </c>
      <c r="AC8" s="58">
        <v>0</v>
      </c>
      <c r="AD8" s="58">
        <v>3</v>
      </c>
      <c r="AE8" s="2" t="s">
        <v>1304</v>
      </c>
      <c r="AF8" t="s">
        <v>1292</v>
      </c>
      <c r="AG8">
        <v>1</v>
      </c>
      <c r="AH8">
        <v>0</v>
      </c>
      <c r="AI8">
        <v>1</v>
      </c>
      <c r="AJ8" s="66" t="str">
        <f t="shared" si="1"/>
        <v>1</v>
      </c>
      <c r="AK8" s="66" t="str">
        <f t="shared" si="2"/>
        <v>1</v>
      </c>
      <c r="AL8" s="11" t="str">
        <f t="shared" si="3"/>
        <v>1</v>
      </c>
      <c r="AM8" s="11">
        <v>1</v>
      </c>
      <c r="AN8" s="11">
        <v>1</v>
      </c>
      <c r="AO8" s="11">
        <v>1</v>
      </c>
      <c r="AP8" t="s">
        <v>1291</v>
      </c>
    </row>
    <row r="9" spans="1:43" x14ac:dyDescent="0.25">
      <c r="A9" t="s">
        <v>158</v>
      </c>
      <c r="B9" t="s">
        <v>33</v>
      </c>
      <c r="C9">
        <v>2019</v>
      </c>
      <c r="D9" t="s">
        <v>1281</v>
      </c>
      <c r="E9">
        <v>0</v>
      </c>
      <c r="G9" t="s">
        <v>1299</v>
      </c>
      <c r="H9">
        <v>1</v>
      </c>
      <c r="I9" s="11" t="s">
        <v>268</v>
      </c>
      <c r="J9" s="11" t="s">
        <v>1304</v>
      </c>
      <c r="K9" t="s">
        <v>1647</v>
      </c>
      <c r="L9" t="s">
        <v>1648</v>
      </c>
      <c r="M9" s="11">
        <v>-2</v>
      </c>
      <c r="N9" s="11" t="s">
        <v>277</v>
      </c>
      <c r="O9" s="11" t="s">
        <v>1298</v>
      </c>
      <c r="P9" s="11" t="s">
        <v>268</v>
      </c>
      <c r="Q9" t="s">
        <v>268</v>
      </c>
      <c r="R9" s="11">
        <v>0.1</v>
      </c>
      <c r="S9" s="11">
        <v>0.1</v>
      </c>
      <c r="T9" s="11" t="s">
        <v>1330</v>
      </c>
      <c r="U9" s="11">
        <v>8</v>
      </c>
      <c r="V9" s="11">
        <v>8</v>
      </c>
      <c r="Y9">
        <v>40</v>
      </c>
      <c r="Z9" s="11">
        <v>3</v>
      </c>
      <c r="AA9" s="22">
        <f t="shared" si="0"/>
        <v>6.9767441860465115E-2</v>
      </c>
      <c r="AB9" s="58">
        <v>3</v>
      </c>
      <c r="AC9" s="58">
        <v>0</v>
      </c>
      <c r="AD9" s="58">
        <v>0</v>
      </c>
      <c r="AE9" s="2" t="s">
        <v>1296</v>
      </c>
      <c r="AF9" t="s">
        <v>1666</v>
      </c>
      <c r="AG9">
        <v>0</v>
      </c>
      <c r="AH9">
        <v>1</v>
      </c>
      <c r="AI9">
        <v>0</v>
      </c>
      <c r="AJ9" s="66" t="str">
        <f t="shared" si="1"/>
        <v>1</v>
      </c>
      <c r="AK9" s="66" t="str">
        <f t="shared" si="2"/>
        <v>0</v>
      </c>
      <c r="AL9" s="11" t="str">
        <f t="shared" si="3"/>
        <v>1</v>
      </c>
      <c r="AM9" s="11">
        <v>1</v>
      </c>
      <c r="AN9" s="11">
        <v>0</v>
      </c>
      <c r="AO9" s="11">
        <v>1</v>
      </c>
    </row>
    <row r="10" spans="1:43" x14ac:dyDescent="0.25">
      <c r="A10" t="s">
        <v>162</v>
      </c>
      <c r="B10" t="s">
        <v>37</v>
      </c>
      <c r="C10">
        <v>2020</v>
      </c>
      <c r="D10" t="s">
        <v>1281</v>
      </c>
      <c r="E10">
        <v>0</v>
      </c>
      <c r="F10" t="s">
        <v>1365</v>
      </c>
      <c r="G10" t="s">
        <v>266</v>
      </c>
      <c r="H10">
        <v>0</v>
      </c>
      <c r="I10" s="11" t="s">
        <v>268</v>
      </c>
      <c r="J10" s="11" t="s">
        <v>268</v>
      </c>
      <c r="K10" t="s">
        <v>1646</v>
      </c>
      <c r="L10" t="s">
        <v>1652</v>
      </c>
      <c r="M10" s="11" t="s">
        <v>1304</v>
      </c>
      <c r="N10" s="11" t="s">
        <v>1308</v>
      </c>
      <c r="O10" s="11" t="s">
        <v>279</v>
      </c>
      <c r="P10" s="11" t="s">
        <v>268</v>
      </c>
      <c r="Q10" t="s">
        <v>1307</v>
      </c>
      <c r="R10" s="11">
        <v>8</v>
      </c>
      <c r="S10" s="11" t="s">
        <v>1312</v>
      </c>
      <c r="T10" s="11" t="s">
        <v>1327</v>
      </c>
      <c r="U10" s="11" t="s">
        <v>1309</v>
      </c>
      <c r="V10" s="11">
        <v>6</v>
      </c>
      <c r="X10" s="11" t="s">
        <v>1314</v>
      </c>
      <c r="Y10">
        <v>53</v>
      </c>
      <c r="Z10" s="11">
        <v>0</v>
      </c>
      <c r="AA10" s="22">
        <f t="shared" si="0"/>
        <v>0</v>
      </c>
      <c r="AB10" s="58">
        <v>0</v>
      </c>
      <c r="AC10" s="58">
        <v>0</v>
      </c>
      <c r="AD10" s="58">
        <v>0</v>
      </c>
      <c r="AE10" s="2" t="s">
        <v>268</v>
      </c>
      <c r="AG10">
        <v>0</v>
      </c>
      <c r="AH10">
        <v>0</v>
      </c>
      <c r="AI10">
        <v>0</v>
      </c>
      <c r="AJ10" s="66" t="str">
        <f t="shared" si="1"/>
        <v>0</v>
      </c>
      <c r="AK10" s="66" t="str">
        <f t="shared" si="2"/>
        <v>0</v>
      </c>
      <c r="AL10" s="11" t="str">
        <f t="shared" si="3"/>
        <v>0</v>
      </c>
      <c r="AM10" s="11">
        <v>0</v>
      </c>
      <c r="AN10" s="11">
        <v>0</v>
      </c>
      <c r="AO10" s="11">
        <v>0</v>
      </c>
      <c r="AQ10" t="s">
        <v>1434</v>
      </c>
    </row>
    <row r="11" spans="1:43" x14ac:dyDescent="0.25">
      <c r="A11" t="s">
        <v>163</v>
      </c>
      <c r="B11" t="s">
        <v>38</v>
      </c>
      <c r="C11">
        <v>2019</v>
      </c>
      <c r="D11" t="s">
        <v>1281</v>
      </c>
      <c r="E11">
        <v>0</v>
      </c>
      <c r="G11" t="s">
        <v>266</v>
      </c>
      <c r="H11">
        <v>0</v>
      </c>
      <c r="I11" s="11" t="s">
        <v>268</v>
      </c>
      <c r="J11" s="11" t="s">
        <v>268</v>
      </c>
      <c r="K11" t="s">
        <v>1461</v>
      </c>
      <c r="M11" s="11" t="s">
        <v>1304</v>
      </c>
      <c r="N11" s="11" t="s">
        <v>1308</v>
      </c>
      <c r="O11" s="11" t="s">
        <v>1317</v>
      </c>
      <c r="P11" s="11" t="s">
        <v>1497</v>
      </c>
      <c r="Q11" t="s">
        <v>1316</v>
      </c>
      <c r="R11" s="11">
        <v>4</v>
      </c>
      <c r="S11" s="11">
        <v>4</v>
      </c>
      <c r="T11" s="11" t="s">
        <v>1330</v>
      </c>
      <c r="U11" s="11" t="s">
        <v>1319</v>
      </c>
      <c r="V11" s="11">
        <v>12</v>
      </c>
      <c r="Y11">
        <v>19</v>
      </c>
      <c r="Z11" s="11">
        <v>4</v>
      </c>
      <c r="AA11" s="22">
        <f t="shared" si="0"/>
        <v>0.17391304347826086</v>
      </c>
      <c r="AB11" s="58">
        <v>2</v>
      </c>
      <c r="AC11" s="58">
        <v>2</v>
      </c>
      <c r="AD11" s="58">
        <v>0</v>
      </c>
      <c r="AE11" s="2" t="s">
        <v>1499</v>
      </c>
      <c r="AF11" t="s">
        <v>1318</v>
      </c>
      <c r="AG11">
        <v>1</v>
      </c>
      <c r="AH11">
        <v>1</v>
      </c>
      <c r="AI11">
        <v>0</v>
      </c>
      <c r="AJ11" s="66" t="str">
        <f t="shared" si="1"/>
        <v>1</v>
      </c>
      <c r="AK11" s="66" t="str">
        <f t="shared" si="2"/>
        <v>1</v>
      </c>
      <c r="AL11" s="11" t="str">
        <f t="shared" si="3"/>
        <v>1</v>
      </c>
      <c r="AM11" s="11">
        <v>1</v>
      </c>
      <c r="AN11" s="11">
        <v>1</v>
      </c>
      <c r="AO11" s="11">
        <v>1</v>
      </c>
    </row>
    <row r="12" spans="1:43" x14ac:dyDescent="0.25">
      <c r="A12" t="s">
        <v>164</v>
      </c>
      <c r="B12" t="s">
        <v>39</v>
      </c>
      <c r="C12">
        <v>2019</v>
      </c>
      <c r="D12" t="s">
        <v>1281</v>
      </c>
      <c r="E12">
        <v>0</v>
      </c>
      <c r="F12" t="s">
        <v>274</v>
      </c>
      <c r="G12" t="s">
        <v>266</v>
      </c>
      <c r="H12">
        <v>1</v>
      </c>
      <c r="I12" s="11" t="s">
        <v>268</v>
      </c>
      <c r="J12" s="11">
        <v>2</v>
      </c>
      <c r="K12" t="s">
        <v>1647</v>
      </c>
      <c r="L12" t="s">
        <v>1321</v>
      </c>
      <c r="M12" s="11">
        <v>-1</v>
      </c>
      <c r="N12" s="11" t="s">
        <v>1304</v>
      </c>
      <c r="O12" s="11" t="s">
        <v>1322</v>
      </c>
      <c r="P12" s="11" t="s">
        <v>268</v>
      </c>
      <c r="Q12" t="s">
        <v>1323</v>
      </c>
      <c r="R12" s="11">
        <v>8.4</v>
      </c>
      <c r="S12" s="11">
        <v>7</v>
      </c>
      <c r="T12" s="11" t="s">
        <v>1327</v>
      </c>
      <c r="U12" s="11" t="s">
        <v>1325</v>
      </c>
      <c r="V12" s="11">
        <v>1.5</v>
      </c>
      <c r="Y12">
        <v>38</v>
      </c>
      <c r="Z12" s="11">
        <v>3</v>
      </c>
      <c r="AA12" s="22">
        <f t="shared" si="0"/>
        <v>7.3170731707317069E-2</v>
      </c>
      <c r="AB12" s="58">
        <v>0</v>
      </c>
      <c r="AC12" s="58">
        <v>0</v>
      </c>
      <c r="AD12" s="58">
        <v>3</v>
      </c>
      <c r="AE12" s="2" t="s">
        <v>1304</v>
      </c>
      <c r="AF12" t="s">
        <v>1324</v>
      </c>
      <c r="AG12">
        <v>0</v>
      </c>
      <c r="AH12">
        <v>0</v>
      </c>
      <c r="AI12">
        <v>1</v>
      </c>
      <c r="AJ12" s="66" t="str">
        <f t="shared" si="1"/>
        <v>0</v>
      </c>
      <c r="AK12" s="66" t="str">
        <f t="shared" si="2"/>
        <v>1</v>
      </c>
      <c r="AL12" s="11" t="str">
        <f t="shared" si="3"/>
        <v>1</v>
      </c>
      <c r="AM12" s="11">
        <v>0</v>
      </c>
      <c r="AN12" s="11">
        <v>1</v>
      </c>
      <c r="AO12" s="11">
        <v>1</v>
      </c>
    </row>
    <row r="13" spans="1:43" x14ac:dyDescent="0.25">
      <c r="A13" t="s">
        <v>166</v>
      </c>
      <c r="B13" t="s">
        <v>41</v>
      </c>
      <c r="C13">
        <v>2020</v>
      </c>
      <c r="D13" t="s">
        <v>1281</v>
      </c>
      <c r="E13">
        <v>0</v>
      </c>
      <c r="F13" t="s">
        <v>1336</v>
      </c>
      <c r="G13" t="s">
        <v>266</v>
      </c>
      <c r="H13">
        <v>1</v>
      </c>
      <c r="I13" s="11">
        <v>1.5900000000000001E-2</v>
      </c>
      <c r="J13" s="11" t="s">
        <v>268</v>
      </c>
      <c r="K13" t="s">
        <v>1634</v>
      </c>
      <c r="M13" s="11" t="s">
        <v>1710</v>
      </c>
      <c r="N13" s="11" t="s">
        <v>1300</v>
      </c>
      <c r="O13" s="11" t="s">
        <v>279</v>
      </c>
      <c r="P13" s="11" t="s">
        <v>1497</v>
      </c>
      <c r="Q13" t="s">
        <v>1304</v>
      </c>
      <c r="R13" s="11">
        <v>6</v>
      </c>
      <c r="S13" s="11">
        <v>6</v>
      </c>
      <c r="T13" s="11" t="s">
        <v>1330</v>
      </c>
      <c r="U13" s="11" t="s">
        <v>1338</v>
      </c>
      <c r="V13" s="11">
        <v>5</v>
      </c>
      <c r="Y13">
        <v>42</v>
      </c>
      <c r="Z13" s="11">
        <v>4</v>
      </c>
      <c r="AA13" s="22">
        <f t="shared" si="0"/>
        <v>8.6956521739130432E-2</v>
      </c>
      <c r="AB13" s="58">
        <v>0</v>
      </c>
      <c r="AC13" s="58">
        <v>4</v>
      </c>
      <c r="AD13" s="58">
        <v>0</v>
      </c>
      <c r="AE13" s="2" t="s">
        <v>1500</v>
      </c>
      <c r="AF13" t="s">
        <v>1781</v>
      </c>
      <c r="AG13">
        <v>0</v>
      </c>
      <c r="AH13">
        <v>1</v>
      </c>
      <c r="AI13">
        <v>0</v>
      </c>
      <c r="AJ13" s="66" t="str">
        <f t="shared" si="1"/>
        <v>1</v>
      </c>
      <c r="AK13" s="66" t="str">
        <f t="shared" si="2"/>
        <v>0</v>
      </c>
      <c r="AL13" s="11" t="str">
        <f t="shared" si="3"/>
        <v>1</v>
      </c>
      <c r="AM13" s="11">
        <v>1</v>
      </c>
      <c r="AN13" s="11">
        <v>0</v>
      </c>
      <c r="AO13" s="11">
        <v>1</v>
      </c>
    </row>
    <row r="14" spans="1:43" x14ac:dyDescent="0.25">
      <c r="A14" t="s">
        <v>167</v>
      </c>
      <c r="B14" t="s">
        <v>42</v>
      </c>
      <c r="C14">
        <v>2019</v>
      </c>
      <c r="D14" t="s">
        <v>1281</v>
      </c>
      <c r="E14">
        <v>0</v>
      </c>
      <c r="F14" t="s">
        <v>1341</v>
      </c>
      <c r="G14" t="s">
        <v>266</v>
      </c>
      <c r="H14">
        <v>1</v>
      </c>
      <c r="I14" s="11" t="s">
        <v>268</v>
      </c>
      <c r="J14" s="11">
        <v>3</v>
      </c>
      <c r="K14" t="s">
        <v>1461</v>
      </c>
      <c r="M14" s="11" t="s">
        <v>1308</v>
      </c>
      <c r="N14" s="11" t="s">
        <v>1308</v>
      </c>
      <c r="O14" s="11" t="s">
        <v>1268</v>
      </c>
      <c r="P14" s="11" t="s">
        <v>1501</v>
      </c>
      <c r="Q14" t="s">
        <v>1342</v>
      </c>
      <c r="R14" s="11">
        <v>8</v>
      </c>
      <c r="S14" s="11" t="s">
        <v>1304</v>
      </c>
      <c r="T14" s="11" t="s">
        <v>1330</v>
      </c>
      <c r="U14" s="11">
        <v>8</v>
      </c>
      <c r="V14" s="11">
        <v>8</v>
      </c>
      <c r="X14" s="11" t="s">
        <v>1343</v>
      </c>
      <c r="Y14">
        <v>48</v>
      </c>
      <c r="Z14" s="11">
        <v>19</v>
      </c>
      <c r="AA14" s="22">
        <f t="shared" si="0"/>
        <v>0.28358208955223879</v>
      </c>
      <c r="AB14" s="58">
        <v>0</v>
      </c>
      <c r="AC14" s="58">
        <v>19</v>
      </c>
      <c r="AD14" s="58">
        <v>0</v>
      </c>
      <c r="AE14" s="2" t="s">
        <v>1502</v>
      </c>
      <c r="AF14" t="s">
        <v>1713</v>
      </c>
      <c r="AG14">
        <v>0</v>
      </c>
      <c r="AH14">
        <v>1</v>
      </c>
      <c r="AI14">
        <v>0</v>
      </c>
      <c r="AJ14" s="66" t="str">
        <f t="shared" si="1"/>
        <v>1</v>
      </c>
      <c r="AK14" s="66" t="str">
        <f t="shared" si="2"/>
        <v>0</v>
      </c>
      <c r="AL14" s="11" t="str">
        <f t="shared" si="3"/>
        <v>1</v>
      </c>
      <c r="AM14" s="11">
        <v>1</v>
      </c>
      <c r="AN14" s="11">
        <v>0</v>
      </c>
      <c r="AO14" s="11">
        <v>1</v>
      </c>
    </row>
    <row r="15" spans="1:43" x14ac:dyDescent="0.25">
      <c r="A15" t="s">
        <v>170</v>
      </c>
      <c r="B15" t="s">
        <v>45</v>
      </c>
      <c r="C15">
        <v>2019</v>
      </c>
      <c r="D15" t="s">
        <v>1281</v>
      </c>
      <c r="E15">
        <v>0</v>
      </c>
      <c r="G15" t="s">
        <v>266</v>
      </c>
      <c r="H15">
        <v>1</v>
      </c>
      <c r="I15" s="11" t="s">
        <v>1304</v>
      </c>
      <c r="J15" s="11" t="s">
        <v>1304</v>
      </c>
      <c r="K15" t="s">
        <v>1635</v>
      </c>
      <c r="L15" t="s">
        <v>1636</v>
      </c>
      <c r="M15" s="11" t="s">
        <v>1308</v>
      </c>
      <c r="N15" s="11" t="s">
        <v>1308</v>
      </c>
      <c r="O15" s="11" t="s">
        <v>1359</v>
      </c>
      <c r="P15" s="11" t="s">
        <v>268</v>
      </c>
      <c r="Q15" t="s">
        <v>1358</v>
      </c>
      <c r="R15" s="11">
        <v>6</v>
      </c>
      <c r="S15" s="11">
        <v>6</v>
      </c>
      <c r="T15" s="11" t="s">
        <v>1330</v>
      </c>
      <c r="U15" s="11" t="s">
        <v>1361</v>
      </c>
      <c r="V15" s="11">
        <v>12</v>
      </c>
      <c r="Y15">
        <v>43</v>
      </c>
      <c r="Z15" s="11">
        <v>36</v>
      </c>
      <c r="AA15" s="22">
        <f t="shared" si="0"/>
        <v>0.45569620253164556</v>
      </c>
      <c r="AB15" s="58">
        <v>0</v>
      </c>
      <c r="AC15" s="58">
        <v>26</v>
      </c>
      <c r="AD15" s="58">
        <v>12</v>
      </c>
      <c r="AE15" s="2" t="s">
        <v>1504</v>
      </c>
      <c r="AF15" t="s">
        <v>1360</v>
      </c>
      <c r="AG15">
        <v>0</v>
      </c>
      <c r="AH15">
        <v>1</v>
      </c>
      <c r="AI15">
        <v>1</v>
      </c>
      <c r="AJ15" s="66" t="str">
        <f t="shared" si="1"/>
        <v>1</v>
      </c>
      <c r="AK15" s="66" t="str">
        <f t="shared" si="2"/>
        <v>1</v>
      </c>
      <c r="AL15" s="11" t="str">
        <f t="shared" si="3"/>
        <v>1</v>
      </c>
      <c r="AM15" s="11">
        <v>1</v>
      </c>
      <c r="AN15" s="11">
        <v>1</v>
      </c>
      <c r="AO15" s="11">
        <v>1</v>
      </c>
    </row>
    <row r="16" spans="1:43" x14ac:dyDescent="0.25">
      <c r="A16" t="s">
        <v>171</v>
      </c>
      <c r="B16" t="s">
        <v>46</v>
      </c>
      <c r="C16">
        <v>2019</v>
      </c>
      <c r="D16" t="s">
        <v>1281</v>
      </c>
      <c r="E16">
        <v>0</v>
      </c>
      <c r="G16" t="s">
        <v>266</v>
      </c>
      <c r="H16">
        <v>0</v>
      </c>
      <c r="I16" s="11" t="s">
        <v>268</v>
      </c>
      <c r="J16" s="11" t="s">
        <v>268</v>
      </c>
      <c r="M16" s="11">
        <v>-2</v>
      </c>
      <c r="N16" s="11" t="s">
        <v>277</v>
      </c>
      <c r="O16" s="11" t="s">
        <v>1298</v>
      </c>
      <c r="P16" s="11" t="s">
        <v>268</v>
      </c>
      <c r="Q16" t="s">
        <v>1358</v>
      </c>
      <c r="R16" s="11">
        <v>8</v>
      </c>
      <c r="S16" s="11">
        <v>8</v>
      </c>
      <c r="T16" s="11" t="s">
        <v>1330</v>
      </c>
      <c r="U16" s="11" t="s">
        <v>1363</v>
      </c>
      <c r="V16" s="11">
        <v>15</v>
      </c>
      <c r="Y16">
        <v>30</v>
      </c>
      <c r="Z16" s="11">
        <v>30</v>
      </c>
      <c r="AA16" s="22">
        <f t="shared" si="0"/>
        <v>0.5</v>
      </c>
      <c r="AB16" s="58">
        <v>0</v>
      </c>
      <c r="AC16" s="58">
        <v>30</v>
      </c>
      <c r="AD16" s="58">
        <v>0</v>
      </c>
      <c r="AE16" s="2" t="s">
        <v>1731</v>
      </c>
      <c r="AF16" t="s">
        <v>1732</v>
      </c>
      <c r="AG16">
        <v>0</v>
      </c>
      <c r="AH16">
        <v>1</v>
      </c>
      <c r="AI16">
        <v>0</v>
      </c>
      <c r="AJ16" s="66" t="str">
        <f t="shared" si="1"/>
        <v>1</v>
      </c>
      <c r="AK16" s="66" t="str">
        <f t="shared" si="2"/>
        <v>0</v>
      </c>
      <c r="AL16" s="11" t="str">
        <f t="shared" si="3"/>
        <v>1</v>
      </c>
      <c r="AM16" s="11">
        <v>1</v>
      </c>
      <c r="AN16" s="11">
        <v>0</v>
      </c>
      <c r="AO16" s="11">
        <v>1</v>
      </c>
      <c r="AP16" t="s">
        <v>1362</v>
      </c>
    </row>
    <row r="17" spans="1:43" x14ac:dyDescent="0.25">
      <c r="A17" t="s">
        <v>172</v>
      </c>
      <c r="B17" t="s">
        <v>47</v>
      </c>
      <c r="C17">
        <v>2020</v>
      </c>
      <c r="D17" t="s">
        <v>1281</v>
      </c>
      <c r="E17">
        <v>0</v>
      </c>
      <c r="F17" t="s">
        <v>1365</v>
      </c>
      <c r="G17" t="s">
        <v>266</v>
      </c>
      <c r="H17">
        <v>0</v>
      </c>
      <c r="I17" s="11" t="s">
        <v>268</v>
      </c>
      <c r="J17" s="11" t="s">
        <v>268</v>
      </c>
      <c r="K17" t="s">
        <v>1461</v>
      </c>
      <c r="M17" s="11" t="s">
        <v>1308</v>
      </c>
      <c r="N17" s="11" t="s">
        <v>1308</v>
      </c>
      <c r="O17" s="11" t="s">
        <v>1301</v>
      </c>
      <c r="P17" s="11" t="s">
        <v>1506</v>
      </c>
      <c r="Q17" t="s">
        <v>1366</v>
      </c>
      <c r="R17" s="11">
        <v>6.2</v>
      </c>
      <c r="S17" s="11">
        <v>5.6</v>
      </c>
      <c r="T17" s="11" t="s">
        <v>1330</v>
      </c>
      <c r="U17" s="11" t="s">
        <v>1286</v>
      </c>
      <c r="V17" s="11">
        <v>6</v>
      </c>
      <c r="X17" s="11" t="s">
        <v>1315</v>
      </c>
      <c r="Y17">
        <v>37</v>
      </c>
      <c r="Z17" s="11" t="s">
        <v>1304</v>
      </c>
      <c r="AA17" s="22" t="s">
        <v>1304</v>
      </c>
      <c r="AB17" s="58">
        <v>0</v>
      </c>
      <c r="AC17" s="58">
        <v>0</v>
      </c>
      <c r="AD17" s="58">
        <v>0</v>
      </c>
      <c r="AE17" s="2" t="s">
        <v>268</v>
      </c>
      <c r="AG17">
        <v>0</v>
      </c>
      <c r="AH17">
        <v>0</v>
      </c>
      <c r="AI17">
        <v>0</v>
      </c>
      <c r="AJ17" s="66" t="str">
        <f t="shared" si="1"/>
        <v>0</v>
      </c>
      <c r="AK17" s="66" t="str">
        <f t="shared" si="2"/>
        <v>0</v>
      </c>
      <c r="AL17" s="11" t="str">
        <f t="shared" si="3"/>
        <v>0</v>
      </c>
      <c r="AM17" s="11">
        <v>0</v>
      </c>
      <c r="AN17" s="11">
        <v>0</v>
      </c>
      <c r="AO17" s="11">
        <v>0</v>
      </c>
      <c r="AQ17" t="s">
        <v>1367</v>
      </c>
    </row>
    <row r="18" spans="1:43" x14ac:dyDescent="0.25">
      <c r="A18" t="s">
        <v>173</v>
      </c>
      <c r="B18" t="s">
        <v>48</v>
      </c>
      <c r="C18">
        <v>2019</v>
      </c>
      <c r="D18" t="s">
        <v>1281</v>
      </c>
      <c r="E18">
        <v>0</v>
      </c>
      <c r="G18" t="s">
        <v>266</v>
      </c>
      <c r="H18">
        <v>0</v>
      </c>
      <c r="I18" s="11" t="s">
        <v>268</v>
      </c>
      <c r="J18" s="11" t="s">
        <v>268</v>
      </c>
      <c r="M18" s="11">
        <v>-1</v>
      </c>
      <c r="N18" s="11" t="s">
        <v>1304</v>
      </c>
      <c r="O18" s="11" t="s">
        <v>279</v>
      </c>
      <c r="P18" s="11" t="s">
        <v>1497</v>
      </c>
      <c r="Q18" t="s">
        <v>1358</v>
      </c>
      <c r="R18" s="11">
        <v>8</v>
      </c>
      <c r="S18" s="11">
        <v>7</v>
      </c>
      <c r="T18" s="11" t="s">
        <v>1327</v>
      </c>
      <c r="U18" s="11" t="s">
        <v>1368</v>
      </c>
      <c r="V18" s="11">
        <v>8</v>
      </c>
      <c r="Y18">
        <v>90</v>
      </c>
      <c r="Z18" s="11">
        <v>7</v>
      </c>
      <c r="AA18" s="22">
        <f t="shared" ref="AA18:AA42" si="4">Z18/(Y18+Z18)</f>
        <v>7.2164948453608241E-2</v>
      </c>
      <c r="AB18" s="58">
        <v>0</v>
      </c>
      <c r="AC18" s="58">
        <v>7</v>
      </c>
      <c r="AD18" s="58">
        <v>0</v>
      </c>
      <c r="AE18" s="2" t="s">
        <v>1507</v>
      </c>
      <c r="AF18" t="s">
        <v>1715</v>
      </c>
      <c r="AG18">
        <v>0</v>
      </c>
      <c r="AH18">
        <v>1</v>
      </c>
      <c r="AI18">
        <v>0</v>
      </c>
      <c r="AJ18" s="66" t="str">
        <f t="shared" si="1"/>
        <v>1</v>
      </c>
      <c r="AK18" s="66" t="str">
        <f t="shared" si="2"/>
        <v>0</v>
      </c>
      <c r="AL18" s="11" t="str">
        <f t="shared" si="3"/>
        <v>1</v>
      </c>
      <c r="AM18" s="11">
        <v>1</v>
      </c>
      <c r="AN18" s="11">
        <v>0</v>
      </c>
      <c r="AO18" s="11">
        <v>1</v>
      </c>
    </row>
    <row r="19" spans="1:43" x14ac:dyDescent="0.25">
      <c r="A19" t="s">
        <v>174</v>
      </c>
      <c r="B19" t="s">
        <v>49</v>
      </c>
      <c r="C19">
        <v>2020</v>
      </c>
      <c r="D19" t="s">
        <v>1281</v>
      </c>
      <c r="E19">
        <v>0</v>
      </c>
      <c r="F19" t="s">
        <v>1341</v>
      </c>
      <c r="G19" t="s">
        <v>266</v>
      </c>
      <c r="H19">
        <v>1</v>
      </c>
      <c r="I19" s="11" t="s">
        <v>268</v>
      </c>
      <c r="J19" s="11">
        <v>10</v>
      </c>
      <c r="M19" s="11" t="s">
        <v>1308</v>
      </c>
      <c r="N19" s="11" t="s">
        <v>1300</v>
      </c>
      <c r="O19" s="11" t="s">
        <v>1704</v>
      </c>
      <c r="P19" s="11" t="s">
        <v>268</v>
      </c>
      <c r="Q19" t="s">
        <v>1347</v>
      </c>
      <c r="R19" s="11">
        <v>8</v>
      </c>
      <c r="S19" s="11">
        <v>7.9</v>
      </c>
      <c r="T19" s="11" t="s">
        <v>1330</v>
      </c>
      <c r="U19" s="11" t="s">
        <v>1372</v>
      </c>
      <c r="V19" s="11">
        <v>9.5</v>
      </c>
      <c r="Y19">
        <v>37</v>
      </c>
      <c r="Z19" s="11">
        <v>1</v>
      </c>
      <c r="AA19" s="22">
        <f t="shared" si="4"/>
        <v>2.6315789473684209E-2</v>
      </c>
      <c r="AB19" s="58">
        <v>0</v>
      </c>
      <c r="AC19" s="58">
        <v>1</v>
      </c>
      <c r="AD19" s="58">
        <v>0</v>
      </c>
      <c r="AE19" t="s">
        <v>1304</v>
      </c>
      <c r="AF19" t="s">
        <v>1733</v>
      </c>
      <c r="AG19">
        <v>0</v>
      </c>
      <c r="AH19">
        <v>1</v>
      </c>
      <c r="AI19">
        <v>0</v>
      </c>
      <c r="AJ19" s="66" t="str">
        <f t="shared" si="1"/>
        <v>1</v>
      </c>
      <c r="AK19" s="66" t="str">
        <f t="shared" si="2"/>
        <v>0</v>
      </c>
      <c r="AL19" s="11" t="str">
        <f t="shared" si="3"/>
        <v>1</v>
      </c>
      <c r="AM19" s="11">
        <v>1</v>
      </c>
      <c r="AN19" s="11">
        <v>0</v>
      </c>
      <c r="AO19" s="11">
        <v>1</v>
      </c>
    </row>
    <row r="20" spans="1:43" x14ac:dyDescent="0.25">
      <c r="A20" s="40" t="s">
        <v>176</v>
      </c>
      <c r="B20" s="40" t="s">
        <v>51</v>
      </c>
      <c r="C20" s="40">
        <v>2020</v>
      </c>
      <c r="D20" s="40" t="s">
        <v>1281</v>
      </c>
      <c r="E20" s="40">
        <v>0</v>
      </c>
      <c r="F20" s="40"/>
      <c r="G20" s="40" t="s">
        <v>266</v>
      </c>
      <c r="H20" s="40">
        <v>1</v>
      </c>
      <c r="I20" s="41" t="s">
        <v>268</v>
      </c>
      <c r="J20" s="41">
        <v>25</v>
      </c>
      <c r="K20" s="40" t="s">
        <v>1461</v>
      </c>
      <c r="L20" s="40" t="s">
        <v>1658</v>
      </c>
      <c r="M20" s="41" t="s">
        <v>1308</v>
      </c>
      <c r="N20" s="41" t="s">
        <v>1308</v>
      </c>
      <c r="O20" s="41" t="s">
        <v>1378</v>
      </c>
      <c r="P20" s="41" t="s">
        <v>1497</v>
      </c>
      <c r="Q20" s="40" t="s">
        <v>1282</v>
      </c>
      <c r="R20" s="41" t="s">
        <v>1304</v>
      </c>
      <c r="S20" s="41" t="s">
        <v>1681</v>
      </c>
      <c r="T20" s="41" t="s">
        <v>1701</v>
      </c>
      <c r="U20" s="41"/>
      <c r="V20" s="41"/>
      <c r="W20" s="41"/>
      <c r="X20" s="41" t="s">
        <v>1380</v>
      </c>
      <c r="Y20" s="40">
        <v>95</v>
      </c>
      <c r="Z20" s="41">
        <v>0</v>
      </c>
      <c r="AA20" s="42">
        <f t="shared" si="4"/>
        <v>0</v>
      </c>
      <c r="AB20" s="59">
        <v>0</v>
      </c>
      <c r="AC20" s="59">
        <v>0</v>
      </c>
      <c r="AD20" s="59">
        <v>0</v>
      </c>
      <c r="AE20" s="43" t="s">
        <v>268</v>
      </c>
      <c r="AF20" s="40"/>
      <c r="AG20" s="40">
        <v>0</v>
      </c>
      <c r="AH20" s="40">
        <v>0</v>
      </c>
      <c r="AI20" s="40">
        <v>0</v>
      </c>
      <c r="AJ20" s="67" t="str">
        <f t="shared" si="1"/>
        <v>0</v>
      </c>
      <c r="AK20" s="67" t="str">
        <f t="shared" si="2"/>
        <v>0</v>
      </c>
      <c r="AL20" s="41" t="str">
        <f t="shared" si="3"/>
        <v>0</v>
      </c>
      <c r="AM20" s="41">
        <v>0</v>
      </c>
      <c r="AN20" s="41">
        <v>0</v>
      </c>
      <c r="AO20" s="41">
        <v>0</v>
      </c>
      <c r="AP20" s="40" t="s">
        <v>1700</v>
      </c>
      <c r="AQ20" s="40"/>
    </row>
    <row r="21" spans="1:43" x14ac:dyDescent="0.25">
      <c r="A21" s="36" t="s">
        <v>177</v>
      </c>
      <c r="B21" s="36" t="s">
        <v>52</v>
      </c>
      <c r="C21" s="36">
        <v>2020</v>
      </c>
      <c r="D21" s="36" t="s">
        <v>1281</v>
      </c>
      <c r="E21" s="36">
        <v>0</v>
      </c>
      <c r="F21" s="36" t="s">
        <v>1365</v>
      </c>
      <c r="G21" s="36" t="s">
        <v>266</v>
      </c>
      <c r="H21" s="36">
        <v>1</v>
      </c>
      <c r="I21" s="37" t="s">
        <v>268</v>
      </c>
      <c r="J21" s="37" t="s">
        <v>1333</v>
      </c>
      <c r="K21" s="36" t="s">
        <v>1461</v>
      </c>
      <c r="L21" s="36" t="s">
        <v>1608</v>
      </c>
      <c r="M21" s="37" t="s">
        <v>1308</v>
      </c>
      <c r="N21" s="37" t="s">
        <v>1308</v>
      </c>
      <c r="O21" s="37" t="s">
        <v>1382</v>
      </c>
      <c r="P21" s="37" t="s">
        <v>1497</v>
      </c>
      <c r="Q21" s="36" t="s">
        <v>1371</v>
      </c>
      <c r="R21" s="37">
        <v>8</v>
      </c>
      <c r="S21" s="37">
        <v>8</v>
      </c>
      <c r="T21" s="37" t="s">
        <v>1330</v>
      </c>
      <c r="U21" s="37" t="s">
        <v>1385</v>
      </c>
      <c r="V21" s="37">
        <v>4</v>
      </c>
      <c r="W21" s="37"/>
      <c r="X21" s="37" t="s">
        <v>1386</v>
      </c>
      <c r="Y21" s="36">
        <v>67</v>
      </c>
      <c r="Z21" s="37">
        <v>11</v>
      </c>
      <c r="AA21" s="38">
        <f t="shared" si="4"/>
        <v>0.14102564102564102</v>
      </c>
      <c r="AB21" s="60">
        <v>0</v>
      </c>
      <c r="AC21" s="60">
        <v>11</v>
      </c>
      <c r="AD21" s="60">
        <v>0</v>
      </c>
      <c r="AE21" s="39" t="s">
        <v>1507</v>
      </c>
      <c r="AF21" s="36" t="s">
        <v>1712</v>
      </c>
      <c r="AG21" s="36">
        <v>0</v>
      </c>
      <c r="AH21" s="36">
        <v>1</v>
      </c>
      <c r="AI21" s="36">
        <v>0</v>
      </c>
      <c r="AJ21" s="68" t="str">
        <f t="shared" si="1"/>
        <v>1</v>
      </c>
      <c r="AK21" s="68" t="str">
        <f t="shared" si="2"/>
        <v>0</v>
      </c>
      <c r="AL21" s="37" t="str">
        <f t="shared" si="3"/>
        <v>1</v>
      </c>
      <c r="AM21" s="37">
        <v>1</v>
      </c>
      <c r="AN21" s="37">
        <v>0</v>
      </c>
      <c r="AO21" s="37">
        <v>1</v>
      </c>
      <c r="AP21" s="36"/>
      <c r="AQ21" s="36" t="s">
        <v>1367</v>
      </c>
    </row>
    <row r="22" spans="1:43" x14ac:dyDescent="0.25">
      <c r="A22" s="36" t="s">
        <v>177</v>
      </c>
      <c r="B22" s="36" t="s">
        <v>52</v>
      </c>
      <c r="C22" s="36">
        <v>2020</v>
      </c>
      <c r="D22" s="36" t="s">
        <v>1281</v>
      </c>
      <c r="E22" s="36">
        <v>0</v>
      </c>
      <c r="F22" s="36" t="s">
        <v>1365</v>
      </c>
      <c r="G22" s="36" t="s">
        <v>266</v>
      </c>
      <c r="H22" s="36">
        <v>1</v>
      </c>
      <c r="I22" s="37" t="s">
        <v>268</v>
      </c>
      <c r="J22" s="37" t="s">
        <v>1333</v>
      </c>
      <c r="K22" s="36" t="s">
        <v>1461</v>
      </c>
      <c r="L22" s="36" t="s">
        <v>1608</v>
      </c>
      <c r="M22" s="37" t="s">
        <v>1308</v>
      </c>
      <c r="N22" s="37" t="s">
        <v>1308</v>
      </c>
      <c r="O22" s="37" t="s">
        <v>1382</v>
      </c>
      <c r="P22" s="37" t="s">
        <v>1497</v>
      </c>
      <c r="Q22" s="36" t="s">
        <v>1371</v>
      </c>
      <c r="R22" s="37">
        <v>8</v>
      </c>
      <c r="S22" s="37">
        <v>8</v>
      </c>
      <c r="T22" s="37" t="s">
        <v>1330</v>
      </c>
      <c r="U22" s="37" t="s">
        <v>1385</v>
      </c>
      <c r="V22" s="37">
        <v>4</v>
      </c>
      <c r="W22" s="37"/>
      <c r="X22" s="37" t="s">
        <v>1387</v>
      </c>
      <c r="Y22" s="36">
        <v>63</v>
      </c>
      <c r="Z22" s="37">
        <v>6</v>
      </c>
      <c r="AA22" s="38">
        <f t="shared" si="4"/>
        <v>8.6956521739130432E-2</v>
      </c>
      <c r="AB22" s="60">
        <v>0</v>
      </c>
      <c r="AC22" s="60">
        <v>6</v>
      </c>
      <c r="AD22" s="60">
        <v>0</v>
      </c>
      <c r="AE22" s="39" t="s">
        <v>1507</v>
      </c>
      <c r="AF22" s="36" t="s">
        <v>1716</v>
      </c>
      <c r="AG22" s="36">
        <v>0</v>
      </c>
      <c r="AH22" s="36">
        <v>1</v>
      </c>
      <c r="AI22" s="36">
        <v>0</v>
      </c>
      <c r="AJ22" s="68" t="str">
        <f t="shared" si="1"/>
        <v>1</v>
      </c>
      <c r="AK22" s="68" t="str">
        <f t="shared" si="2"/>
        <v>0</v>
      </c>
      <c r="AL22" s="37" t="str">
        <f t="shared" si="3"/>
        <v>1</v>
      </c>
      <c r="AM22" s="37">
        <v>1</v>
      </c>
      <c r="AN22" s="37">
        <v>0</v>
      </c>
      <c r="AO22" s="37">
        <v>1</v>
      </c>
      <c r="AP22" s="36"/>
      <c r="AQ22" s="36"/>
    </row>
    <row r="23" spans="1:43" x14ac:dyDescent="0.25">
      <c r="A23" t="s">
        <v>178</v>
      </c>
      <c r="B23" t="s">
        <v>53</v>
      </c>
      <c r="C23">
        <v>2020</v>
      </c>
      <c r="D23" t="s">
        <v>1281</v>
      </c>
      <c r="E23">
        <v>0</v>
      </c>
      <c r="F23" t="s">
        <v>1365</v>
      </c>
      <c r="G23" t="s">
        <v>266</v>
      </c>
      <c r="H23">
        <v>1</v>
      </c>
      <c r="I23" s="11" t="s">
        <v>1304</v>
      </c>
      <c r="J23" s="11" t="s">
        <v>1304</v>
      </c>
      <c r="K23" t="s">
        <v>1563</v>
      </c>
      <c r="M23" s="11" t="s">
        <v>1308</v>
      </c>
      <c r="N23" s="11" t="s">
        <v>1308</v>
      </c>
      <c r="O23" s="11" t="s">
        <v>279</v>
      </c>
      <c r="P23" s="11" t="s">
        <v>1501</v>
      </c>
      <c r="Q23" t="s">
        <v>1323</v>
      </c>
      <c r="R23" s="11">
        <v>8</v>
      </c>
      <c r="S23" s="11">
        <v>7.5</v>
      </c>
      <c r="T23" s="11" t="s">
        <v>1330</v>
      </c>
      <c r="U23" s="11" t="s">
        <v>1304</v>
      </c>
      <c r="Y23">
        <v>118</v>
      </c>
      <c r="Z23" s="11">
        <v>5</v>
      </c>
      <c r="AA23" s="22">
        <f t="shared" si="4"/>
        <v>4.065040650406504E-2</v>
      </c>
      <c r="AB23" s="58">
        <v>0</v>
      </c>
      <c r="AC23" s="58">
        <v>0</v>
      </c>
      <c r="AD23" s="58">
        <v>5</v>
      </c>
      <c r="AE23" s="2" t="s">
        <v>1304</v>
      </c>
      <c r="AF23" t="s">
        <v>1390</v>
      </c>
      <c r="AG23">
        <v>0</v>
      </c>
      <c r="AH23">
        <v>0</v>
      </c>
      <c r="AI23">
        <v>1</v>
      </c>
      <c r="AJ23" s="66" t="str">
        <f t="shared" si="1"/>
        <v>0</v>
      </c>
      <c r="AK23" s="66" t="str">
        <f t="shared" si="2"/>
        <v>1</v>
      </c>
      <c r="AL23" s="11" t="str">
        <f t="shared" si="3"/>
        <v>1</v>
      </c>
      <c r="AM23" s="11">
        <v>0</v>
      </c>
      <c r="AN23" s="11">
        <v>1</v>
      </c>
      <c r="AO23" s="11">
        <v>1</v>
      </c>
    </row>
    <row r="24" spans="1:43" x14ac:dyDescent="0.25">
      <c r="A24" t="s">
        <v>179</v>
      </c>
      <c r="B24" t="s">
        <v>54</v>
      </c>
      <c r="C24">
        <v>2020</v>
      </c>
      <c r="D24" t="s">
        <v>1281</v>
      </c>
      <c r="E24">
        <v>0</v>
      </c>
      <c r="F24" t="s">
        <v>1365</v>
      </c>
      <c r="G24" t="s">
        <v>266</v>
      </c>
      <c r="H24">
        <v>0</v>
      </c>
      <c r="I24" s="11" t="s">
        <v>268</v>
      </c>
      <c r="J24" s="11" t="s">
        <v>268</v>
      </c>
      <c r="K24" t="s">
        <v>1461</v>
      </c>
      <c r="M24" s="11">
        <v>-2</v>
      </c>
      <c r="N24" s="11" t="s">
        <v>277</v>
      </c>
      <c r="O24" s="11" t="s">
        <v>1391</v>
      </c>
      <c r="P24" s="11" t="s">
        <v>1497</v>
      </c>
      <c r="Q24" t="s">
        <v>1395</v>
      </c>
      <c r="R24" s="11">
        <v>8</v>
      </c>
      <c r="S24" s="11">
        <v>8</v>
      </c>
      <c r="T24" s="11" t="s">
        <v>1327</v>
      </c>
      <c r="U24" s="11" t="s">
        <v>1393</v>
      </c>
      <c r="V24" s="11">
        <v>10</v>
      </c>
      <c r="Y24">
        <v>75</v>
      </c>
      <c r="Z24" s="11">
        <v>1</v>
      </c>
      <c r="AA24" s="22">
        <f t="shared" si="4"/>
        <v>1.3157894736842105E-2</v>
      </c>
      <c r="AB24" s="58">
        <v>0</v>
      </c>
      <c r="AC24" s="58">
        <v>0</v>
      </c>
      <c r="AD24" s="58">
        <v>1</v>
      </c>
      <c r="AE24" s="2" t="s">
        <v>1304</v>
      </c>
      <c r="AF24" t="s">
        <v>1394</v>
      </c>
      <c r="AG24">
        <v>0</v>
      </c>
      <c r="AH24">
        <v>0</v>
      </c>
      <c r="AI24">
        <v>1</v>
      </c>
      <c r="AJ24" s="66" t="str">
        <f t="shared" si="1"/>
        <v>0</v>
      </c>
      <c r="AK24" s="66" t="str">
        <f t="shared" si="2"/>
        <v>1</v>
      </c>
      <c r="AL24" s="11" t="str">
        <f t="shared" si="3"/>
        <v>1</v>
      </c>
      <c r="AM24" s="11">
        <v>0</v>
      </c>
      <c r="AN24" s="11">
        <v>1</v>
      </c>
      <c r="AO24" s="11">
        <v>1</v>
      </c>
      <c r="AQ24" t="s">
        <v>1367</v>
      </c>
    </row>
    <row r="25" spans="1:43" x14ac:dyDescent="0.25">
      <c r="A25" t="s">
        <v>180</v>
      </c>
      <c r="B25" t="s">
        <v>55</v>
      </c>
      <c r="C25">
        <v>2019</v>
      </c>
      <c r="D25" t="s">
        <v>1281</v>
      </c>
      <c r="E25">
        <v>0</v>
      </c>
      <c r="F25" t="s">
        <v>1365</v>
      </c>
      <c r="G25" t="s">
        <v>266</v>
      </c>
      <c r="H25">
        <v>0</v>
      </c>
      <c r="I25" s="11" t="s">
        <v>268</v>
      </c>
      <c r="J25" s="11" t="s">
        <v>268</v>
      </c>
      <c r="K25" t="s">
        <v>1461</v>
      </c>
      <c r="M25" s="11">
        <v>-2</v>
      </c>
      <c r="N25" s="11" t="s">
        <v>277</v>
      </c>
      <c r="O25" s="11" t="s">
        <v>1391</v>
      </c>
      <c r="P25" s="11" t="s">
        <v>1497</v>
      </c>
      <c r="Q25" t="s">
        <v>1395</v>
      </c>
      <c r="R25" s="11">
        <v>8</v>
      </c>
      <c r="S25" s="11">
        <v>8</v>
      </c>
      <c r="T25" s="11" t="s">
        <v>1327</v>
      </c>
      <c r="U25" s="11" t="s">
        <v>1393</v>
      </c>
      <c r="V25" s="11">
        <v>10</v>
      </c>
      <c r="Y25">
        <v>50</v>
      </c>
      <c r="Z25" s="11">
        <v>8</v>
      </c>
      <c r="AA25" s="22">
        <f t="shared" si="4"/>
        <v>0.13793103448275862</v>
      </c>
      <c r="AB25" s="58">
        <v>0</v>
      </c>
      <c r="AC25" s="58">
        <v>8</v>
      </c>
      <c r="AD25" s="58">
        <v>0</v>
      </c>
      <c r="AE25" s="2" t="s">
        <v>1404</v>
      </c>
      <c r="AF25" t="s">
        <v>1783</v>
      </c>
      <c r="AG25">
        <v>0</v>
      </c>
      <c r="AH25">
        <v>1</v>
      </c>
      <c r="AI25">
        <v>0</v>
      </c>
      <c r="AJ25" s="66" t="str">
        <f t="shared" si="1"/>
        <v>1</v>
      </c>
      <c r="AK25" s="66" t="str">
        <f t="shared" si="2"/>
        <v>0</v>
      </c>
      <c r="AL25" s="11" t="str">
        <f t="shared" si="3"/>
        <v>1</v>
      </c>
      <c r="AM25" s="11">
        <v>1</v>
      </c>
      <c r="AN25" s="11">
        <v>0</v>
      </c>
      <c r="AO25" s="11">
        <v>1</v>
      </c>
    </row>
    <row r="26" spans="1:43" x14ac:dyDescent="0.25">
      <c r="A26" t="s">
        <v>182</v>
      </c>
      <c r="B26" t="s">
        <v>57</v>
      </c>
      <c r="C26">
        <v>2020</v>
      </c>
      <c r="D26" t="s">
        <v>1281</v>
      </c>
      <c r="E26">
        <v>0</v>
      </c>
      <c r="G26" t="s">
        <v>266</v>
      </c>
      <c r="H26">
        <v>1</v>
      </c>
      <c r="I26" s="11" t="s">
        <v>1304</v>
      </c>
      <c r="J26" s="11" t="s">
        <v>1304</v>
      </c>
      <c r="K26" t="s">
        <v>1563</v>
      </c>
      <c r="L26" t="s">
        <v>1592</v>
      </c>
      <c r="M26" s="11" t="s">
        <v>1308</v>
      </c>
      <c r="N26" s="11" t="s">
        <v>1308</v>
      </c>
      <c r="O26" s="11" t="s">
        <v>1402</v>
      </c>
      <c r="P26" s="11" t="s">
        <v>1501</v>
      </c>
      <c r="Q26" t="s">
        <v>1316</v>
      </c>
      <c r="R26" s="11">
        <v>15</v>
      </c>
      <c r="S26" s="11">
        <v>5</v>
      </c>
      <c r="T26" s="11" t="s">
        <v>1400</v>
      </c>
      <c r="X26" s="11" t="s">
        <v>1401</v>
      </c>
      <c r="Y26">
        <v>44</v>
      </c>
      <c r="Z26" s="11">
        <v>0</v>
      </c>
      <c r="AA26" s="22">
        <f t="shared" si="4"/>
        <v>0</v>
      </c>
      <c r="AB26" s="58">
        <v>0</v>
      </c>
      <c r="AC26" s="58">
        <v>0</v>
      </c>
      <c r="AD26" s="58">
        <v>0</v>
      </c>
      <c r="AE26" s="2" t="s">
        <v>268</v>
      </c>
      <c r="AG26">
        <v>0</v>
      </c>
      <c r="AH26">
        <v>0</v>
      </c>
      <c r="AI26">
        <v>0</v>
      </c>
      <c r="AJ26" s="66" t="str">
        <f t="shared" si="1"/>
        <v>0</v>
      </c>
      <c r="AK26" s="66" t="str">
        <f t="shared" si="2"/>
        <v>0</v>
      </c>
      <c r="AL26" s="11" t="str">
        <f t="shared" si="3"/>
        <v>0</v>
      </c>
      <c r="AM26" s="11">
        <v>0</v>
      </c>
      <c r="AN26" s="11">
        <v>0</v>
      </c>
      <c r="AO26" s="11">
        <v>0</v>
      </c>
    </row>
    <row r="27" spans="1:43" x14ac:dyDescent="0.25">
      <c r="A27" t="s">
        <v>183</v>
      </c>
      <c r="B27" t="s">
        <v>58</v>
      </c>
      <c r="C27">
        <v>2020</v>
      </c>
      <c r="D27" t="s">
        <v>1281</v>
      </c>
      <c r="E27">
        <v>0</v>
      </c>
      <c r="G27" t="s">
        <v>266</v>
      </c>
      <c r="H27">
        <v>0</v>
      </c>
      <c r="I27" s="11" t="s">
        <v>268</v>
      </c>
      <c r="J27" s="11" t="s">
        <v>268</v>
      </c>
      <c r="K27" t="s">
        <v>1646</v>
      </c>
      <c r="L27" t="s">
        <v>1653</v>
      </c>
      <c r="M27" s="11" t="s">
        <v>1308</v>
      </c>
      <c r="N27" s="11" t="s">
        <v>1308</v>
      </c>
      <c r="O27" s="11" t="s">
        <v>1705</v>
      </c>
      <c r="P27" s="11" t="s">
        <v>268</v>
      </c>
      <c r="Q27" t="s">
        <v>1307</v>
      </c>
      <c r="R27" s="11">
        <v>3</v>
      </c>
      <c r="S27" s="11">
        <v>3</v>
      </c>
      <c r="T27" s="11" t="s">
        <v>1330</v>
      </c>
      <c r="U27" s="11" t="s">
        <v>1406</v>
      </c>
      <c r="V27" s="11">
        <v>2.5</v>
      </c>
      <c r="X27" s="11" t="s">
        <v>1405</v>
      </c>
      <c r="Y27">
        <v>85</v>
      </c>
      <c r="Z27" s="11">
        <v>15</v>
      </c>
      <c r="AA27" s="22">
        <f t="shared" si="4"/>
        <v>0.15</v>
      </c>
      <c r="AB27" s="58">
        <v>0</v>
      </c>
      <c r="AC27" s="58">
        <v>15</v>
      </c>
      <c r="AD27" s="58">
        <v>0</v>
      </c>
      <c r="AE27" s="2" t="s">
        <v>1408</v>
      </c>
      <c r="AG27">
        <v>0</v>
      </c>
      <c r="AH27">
        <v>1</v>
      </c>
      <c r="AI27">
        <v>0</v>
      </c>
      <c r="AJ27" s="66" t="str">
        <f t="shared" si="1"/>
        <v>1</v>
      </c>
      <c r="AK27" s="66" t="str">
        <f t="shared" si="2"/>
        <v>0</v>
      </c>
      <c r="AL27" s="11" t="str">
        <f t="shared" si="3"/>
        <v>1</v>
      </c>
      <c r="AM27" s="11">
        <v>1</v>
      </c>
      <c r="AN27" s="11">
        <v>0</v>
      </c>
      <c r="AO27" s="11">
        <v>1</v>
      </c>
      <c r="AP27" t="s">
        <v>1291</v>
      </c>
    </row>
    <row r="28" spans="1:43" x14ac:dyDescent="0.25">
      <c r="A28" t="s">
        <v>184</v>
      </c>
      <c r="B28" t="s">
        <v>59</v>
      </c>
      <c r="C28">
        <v>2020</v>
      </c>
      <c r="D28" t="s">
        <v>1281</v>
      </c>
      <c r="E28">
        <v>0</v>
      </c>
      <c r="F28" t="s">
        <v>1409</v>
      </c>
      <c r="G28" t="s">
        <v>266</v>
      </c>
      <c r="H28">
        <v>0</v>
      </c>
      <c r="I28" s="11" t="s">
        <v>268</v>
      </c>
      <c r="J28" s="11" t="s">
        <v>268</v>
      </c>
      <c r="K28" t="s">
        <v>1461</v>
      </c>
      <c r="M28" s="11">
        <v>-2</v>
      </c>
      <c r="N28" s="11" t="s">
        <v>277</v>
      </c>
      <c r="O28" s="11">
        <v>30</v>
      </c>
      <c r="P28" s="11" t="s">
        <v>1412</v>
      </c>
      <c r="Q28" t="s">
        <v>1444</v>
      </c>
      <c r="R28" s="11">
        <v>3</v>
      </c>
      <c r="S28" s="11">
        <v>20</v>
      </c>
      <c r="T28" s="11" t="s">
        <v>1330</v>
      </c>
      <c r="U28" s="11">
        <v>7</v>
      </c>
      <c r="V28" s="11">
        <v>7</v>
      </c>
      <c r="Y28">
        <v>12</v>
      </c>
      <c r="Z28" s="11">
        <v>1</v>
      </c>
      <c r="AA28" s="22">
        <f t="shared" si="4"/>
        <v>7.6923076923076927E-2</v>
      </c>
      <c r="AB28" s="58">
        <v>0</v>
      </c>
      <c r="AC28" s="58">
        <v>1</v>
      </c>
      <c r="AD28" s="58">
        <v>0</v>
      </c>
      <c r="AE28" s="2" t="s">
        <v>1411</v>
      </c>
      <c r="AF28" t="s">
        <v>1410</v>
      </c>
      <c r="AG28">
        <v>0</v>
      </c>
      <c r="AH28">
        <v>1</v>
      </c>
      <c r="AI28">
        <v>0</v>
      </c>
      <c r="AJ28" s="66" t="str">
        <f t="shared" si="1"/>
        <v>1</v>
      </c>
      <c r="AK28" s="66" t="str">
        <f t="shared" si="2"/>
        <v>0</v>
      </c>
      <c r="AL28" s="11" t="str">
        <f t="shared" si="3"/>
        <v>1</v>
      </c>
      <c r="AM28" s="11">
        <v>1</v>
      </c>
      <c r="AN28" s="11">
        <v>0</v>
      </c>
      <c r="AO28" s="11">
        <v>1</v>
      </c>
      <c r="AP28" t="s">
        <v>1291</v>
      </c>
    </row>
    <row r="29" spans="1:43" x14ac:dyDescent="0.25">
      <c r="A29" s="32" t="s">
        <v>185</v>
      </c>
      <c r="B29" s="32" t="s">
        <v>60</v>
      </c>
      <c r="C29" s="32">
        <v>2020</v>
      </c>
      <c r="D29" s="32" t="s">
        <v>1281</v>
      </c>
      <c r="E29" s="32">
        <v>0</v>
      </c>
      <c r="F29" s="32"/>
      <c r="G29" s="32" t="s">
        <v>266</v>
      </c>
      <c r="H29" s="32">
        <v>0</v>
      </c>
      <c r="I29" s="33" t="s">
        <v>268</v>
      </c>
      <c r="J29" s="33" t="s">
        <v>268</v>
      </c>
      <c r="K29" s="32" t="s">
        <v>1646</v>
      </c>
      <c r="L29" s="32" t="s">
        <v>1653</v>
      </c>
      <c r="M29" s="33" t="s">
        <v>1308</v>
      </c>
      <c r="N29" s="33" t="s">
        <v>1308</v>
      </c>
      <c r="O29" s="33" t="s">
        <v>1705</v>
      </c>
      <c r="P29" s="33" t="s">
        <v>268</v>
      </c>
      <c r="Q29" s="32" t="s">
        <v>1307</v>
      </c>
      <c r="R29" s="33">
        <v>6</v>
      </c>
      <c r="S29" s="33">
        <v>6</v>
      </c>
      <c r="T29" s="33" t="s">
        <v>1330</v>
      </c>
      <c r="U29" s="33" t="s">
        <v>1415</v>
      </c>
      <c r="V29" s="33">
        <v>11</v>
      </c>
      <c r="W29" s="33"/>
      <c r="X29" s="33" t="s">
        <v>1315</v>
      </c>
      <c r="Y29" s="32">
        <v>25</v>
      </c>
      <c r="Z29" s="33">
        <v>2</v>
      </c>
      <c r="AA29" s="34">
        <f t="shared" si="4"/>
        <v>7.407407407407407E-2</v>
      </c>
      <c r="AB29" s="61">
        <v>2</v>
      </c>
      <c r="AC29" s="61">
        <v>0</v>
      </c>
      <c r="AD29" s="61">
        <v>0</v>
      </c>
      <c r="AE29" s="35" t="s">
        <v>1304</v>
      </c>
      <c r="AF29" s="32" t="s">
        <v>1675</v>
      </c>
      <c r="AG29" s="32">
        <v>0</v>
      </c>
      <c r="AH29" s="32">
        <v>0</v>
      </c>
      <c r="AI29" s="32">
        <v>1</v>
      </c>
      <c r="AJ29" s="69" t="str">
        <f t="shared" si="1"/>
        <v>0</v>
      </c>
      <c r="AK29" s="69" t="str">
        <f t="shared" si="2"/>
        <v>1</v>
      </c>
      <c r="AL29" s="33" t="str">
        <f t="shared" si="3"/>
        <v>1</v>
      </c>
      <c r="AM29" s="33">
        <v>0</v>
      </c>
      <c r="AN29" s="33">
        <v>1</v>
      </c>
      <c r="AO29" s="33">
        <v>1</v>
      </c>
      <c r="AP29" s="32"/>
      <c r="AQ29" s="32"/>
    </row>
    <row r="30" spans="1:43" x14ac:dyDescent="0.25">
      <c r="A30" s="32"/>
      <c r="B30" s="32" t="s">
        <v>60</v>
      </c>
      <c r="C30" s="32">
        <v>2020</v>
      </c>
      <c r="D30" s="32" t="s">
        <v>1281</v>
      </c>
      <c r="E30" s="32">
        <v>0</v>
      </c>
      <c r="F30" s="32"/>
      <c r="G30" s="32" t="s">
        <v>266</v>
      </c>
      <c r="H30" s="32">
        <v>0</v>
      </c>
      <c r="I30" s="33" t="s">
        <v>268</v>
      </c>
      <c r="J30" s="33" t="s">
        <v>268</v>
      </c>
      <c r="K30" s="32" t="s">
        <v>1646</v>
      </c>
      <c r="L30" s="32" t="s">
        <v>1653</v>
      </c>
      <c r="M30" s="33" t="s">
        <v>1308</v>
      </c>
      <c r="N30" s="33" t="s">
        <v>1308</v>
      </c>
      <c r="O30" s="33" t="s">
        <v>1705</v>
      </c>
      <c r="P30" s="33" t="s">
        <v>268</v>
      </c>
      <c r="Q30" s="32" t="s">
        <v>1307</v>
      </c>
      <c r="R30" s="33">
        <v>6</v>
      </c>
      <c r="S30" s="33">
        <v>6</v>
      </c>
      <c r="T30" s="33" t="s">
        <v>1330</v>
      </c>
      <c r="U30" s="33" t="s">
        <v>1415</v>
      </c>
      <c r="V30" s="33">
        <v>11</v>
      </c>
      <c r="W30" s="33"/>
      <c r="X30" s="33" t="s">
        <v>1397</v>
      </c>
      <c r="Y30" s="32">
        <v>25</v>
      </c>
      <c r="Z30" s="33">
        <v>0</v>
      </c>
      <c r="AA30" s="34">
        <f t="shared" si="4"/>
        <v>0</v>
      </c>
      <c r="AB30" s="61">
        <v>0</v>
      </c>
      <c r="AC30" s="61">
        <v>0</v>
      </c>
      <c r="AD30" s="61">
        <v>0</v>
      </c>
      <c r="AE30" s="35" t="s">
        <v>268</v>
      </c>
      <c r="AF30" s="32"/>
      <c r="AG30" s="32">
        <v>0</v>
      </c>
      <c r="AH30" s="32">
        <v>0</v>
      </c>
      <c r="AI30" s="32">
        <v>0</v>
      </c>
      <c r="AJ30" s="69" t="str">
        <f t="shared" si="1"/>
        <v>0</v>
      </c>
      <c r="AK30" s="69" t="str">
        <f t="shared" si="2"/>
        <v>0</v>
      </c>
      <c r="AL30" s="33" t="str">
        <f t="shared" si="3"/>
        <v>0</v>
      </c>
      <c r="AM30" s="33">
        <v>0</v>
      </c>
      <c r="AN30" s="33">
        <v>0</v>
      </c>
      <c r="AO30" s="33">
        <v>0</v>
      </c>
      <c r="AP30" s="32"/>
      <c r="AQ30" s="32"/>
    </row>
    <row r="31" spans="1:43" x14ac:dyDescent="0.25">
      <c r="A31" s="32"/>
      <c r="B31" s="32" t="s">
        <v>60</v>
      </c>
      <c r="C31" s="32">
        <v>2020</v>
      </c>
      <c r="D31" s="32" t="s">
        <v>1281</v>
      </c>
      <c r="E31" s="32">
        <v>0</v>
      </c>
      <c r="F31" s="32"/>
      <c r="G31" s="32" t="s">
        <v>266</v>
      </c>
      <c r="H31" s="32">
        <v>0</v>
      </c>
      <c r="I31" s="33" t="s">
        <v>268</v>
      </c>
      <c r="J31" s="33" t="s">
        <v>268</v>
      </c>
      <c r="K31" s="32" t="s">
        <v>1646</v>
      </c>
      <c r="L31" s="32" t="s">
        <v>1653</v>
      </c>
      <c r="M31" s="33" t="s">
        <v>1308</v>
      </c>
      <c r="N31" s="33" t="s">
        <v>1308</v>
      </c>
      <c r="O31" s="33" t="s">
        <v>1705</v>
      </c>
      <c r="P31" s="33" t="s">
        <v>268</v>
      </c>
      <c r="Q31" s="32" t="s">
        <v>1307</v>
      </c>
      <c r="R31" s="33">
        <v>6</v>
      </c>
      <c r="S31" s="33">
        <v>6</v>
      </c>
      <c r="T31" s="33" t="s">
        <v>1330</v>
      </c>
      <c r="U31" s="33" t="s">
        <v>1415</v>
      </c>
      <c r="V31" s="33">
        <v>11</v>
      </c>
      <c r="W31" s="33"/>
      <c r="X31" s="33" t="s">
        <v>1414</v>
      </c>
      <c r="Y31" s="32">
        <v>78</v>
      </c>
      <c r="Z31" s="33">
        <v>3</v>
      </c>
      <c r="AA31" s="34">
        <f t="shared" si="4"/>
        <v>3.7037037037037035E-2</v>
      </c>
      <c r="AB31" s="61">
        <v>0</v>
      </c>
      <c r="AC31" s="61">
        <v>3</v>
      </c>
      <c r="AD31" s="61">
        <v>0</v>
      </c>
      <c r="AE31" s="35" t="s">
        <v>1304</v>
      </c>
      <c r="AF31" s="32" t="s">
        <v>1410</v>
      </c>
      <c r="AG31" s="32">
        <v>0</v>
      </c>
      <c r="AH31" s="32">
        <v>1</v>
      </c>
      <c r="AI31" s="32">
        <v>0</v>
      </c>
      <c r="AJ31" s="69" t="str">
        <f t="shared" si="1"/>
        <v>1</v>
      </c>
      <c r="AK31" s="69" t="str">
        <f t="shared" si="2"/>
        <v>0</v>
      </c>
      <c r="AL31" s="33" t="str">
        <f t="shared" si="3"/>
        <v>1</v>
      </c>
      <c r="AM31" s="33">
        <v>1</v>
      </c>
      <c r="AN31" s="33">
        <v>0</v>
      </c>
      <c r="AO31" s="33">
        <v>1</v>
      </c>
      <c r="AP31" s="32"/>
      <c r="AQ31" s="32"/>
    </row>
    <row r="32" spans="1:43" x14ac:dyDescent="0.25">
      <c r="A32" t="s">
        <v>187</v>
      </c>
      <c r="B32" t="s">
        <v>62</v>
      </c>
      <c r="C32">
        <v>2019</v>
      </c>
      <c r="D32" t="s">
        <v>1281</v>
      </c>
      <c r="E32">
        <v>0</v>
      </c>
      <c r="G32" t="s">
        <v>266</v>
      </c>
      <c r="H32">
        <v>1</v>
      </c>
      <c r="I32" s="11" t="s">
        <v>1304</v>
      </c>
      <c r="J32" s="11" t="s">
        <v>1304</v>
      </c>
      <c r="K32" t="s">
        <v>1647</v>
      </c>
      <c r="L32" t="s">
        <v>1655</v>
      </c>
      <c r="M32" s="11" t="s">
        <v>1308</v>
      </c>
      <c r="N32" s="11" t="s">
        <v>1308</v>
      </c>
      <c r="O32" s="11" t="s">
        <v>1378</v>
      </c>
      <c r="P32" s="11" t="s">
        <v>1508</v>
      </c>
      <c r="Q32" t="s">
        <v>1307</v>
      </c>
      <c r="R32" s="11">
        <v>1.5</v>
      </c>
      <c r="S32" s="11">
        <v>1.2</v>
      </c>
      <c r="T32" s="11" t="s">
        <v>1327</v>
      </c>
      <c r="U32" s="11">
        <v>0.5</v>
      </c>
      <c r="V32" s="11">
        <v>0.5</v>
      </c>
      <c r="Y32">
        <v>46</v>
      </c>
      <c r="Z32" s="11">
        <v>3</v>
      </c>
      <c r="AA32" s="22">
        <f t="shared" si="4"/>
        <v>6.1224489795918366E-2</v>
      </c>
      <c r="AB32" s="58">
        <v>0</v>
      </c>
      <c r="AC32" s="58">
        <v>3</v>
      </c>
      <c r="AD32" s="58">
        <v>0</v>
      </c>
      <c r="AE32" s="2" t="s">
        <v>1304</v>
      </c>
      <c r="AF32" t="s">
        <v>1717</v>
      </c>
      <c r="AG32">
        <v>0</v>
      </c>
      <c r="AH32">
        <v>1</v>
      </c>
      <c r="AI32">
        <v>0</v>
      </c>
      <c r="AJ32" s="66" t="str">
        <f t="shared" si="1"/>
        <v>1</v>
      </c>
      <c r="AK32" s="66" t="str">
        <f t="shared" si="2"/>
        <v>0</v>
      </c>
      <c r="AL32" s="11" t="str">
        <f t="shared" si="3"/>
        <v>1</v>
      </c>
      <c r="AM32" s="11">
        <v>1</v>
      </c>
      <c r="AN32" s="11">
        <v>0</v>
      </c>
      <c r="AO32" s="11">
        <v>1</v>
      </c>
    </row>
    <row r="33" spans="1:43" x14ac:dyDescent="0.25">
      <c r="A33" t="s">
        <v>188</v>
      </c>
      <c r="B33" t="s">
        <v>63</v>
      </c>
      <c r="C33">
        <v>2020</v>
      </c>
      <c r="D33" t="s">
        <v>1281</v>
      </c>
      <c r="E33">
        <v>0</v>
      </c>
      <c r="F33" t="s">
        <v>1365</v>
      </c>
      <c r="G33" t="s">
        <v>266</v>
      </c>
      <c r="H33">
        <v>0</v>
      </c>
      <c r="I33" s="11" t="s">
        <v>268</v>
      </c>
      <c r="J33" s="11" t="s">
        <v>268</v>
      </c>
      <c r="M33" s="11" t="s">
        <v>1308</v>
      </c>
      <c r="N33" s="11" t="s">
        <v>1308</v>
      </c>
      <c r="O33" s="11" t="s">
        <v>1378</v>
      </c>
      <c r="P33" s="11" t="s">
        <v>268</v>
      </c>
      <c r="Q33" t="s">
        <v>1422</v>
      </c>
      <c r="R33" s="11">
        <v>2</v>
      </c>
      <c r="S33" s="11">
        <v>5.75</v>
      </c>
      <c r="T33" s="11" t="s">
        <v>1327</v>
      </c>
      <c r="U33" s="11" t="s">
        <v>1266</v>
      </c>
      <c r="V33" s="11">
        <v>18</v>
      </c>
      <c r="Y33">
        <v>65</v>
      </c>
      <c r="Z33" s="11">
        <v>21</v>
      </c>
      <c r="AA33" s="22">
        <f t="shared" si="4"/>
        <v>0.2441860465116279</v>
      </c>
      <c r="AB33" s="58" t="s">
        <v>1304</v>
      </c>
      <c r="AC33" s="58">
        <v>21</v>
      </c>
      <c r="AD33" s="58">
        <v>0</v>
      </c>
      <c r="AE33" s="2" t="s">
        <v>1734</v>
      </c>
      <c r="AF33" t="s">
        <v>1735</v>
      </c>
      <c r="AG33">
        <v>1</v>
      </c>
      <c r="AH33">
        <v>1</v>
      </c>
      <c r="AI33">
        <v>0</v>
      </c>
      <c r="AJ33" s="66" t="str">
        <f t="shared" si="1"/>
        <v>1</v>
      </c>
      <c r="AK33" s="66" t="str">
        <f t="shared" si="2"/>
        <v>1</v>
      </c>
      <c r="AL33" s="11" t="str">
        <f t="shared" si="3"/>
        <v>1</v>
      </c>
      <c r="AM33" s="11">
        <v>1</v>
      </c>
      <c r="AN33" s="11">
        <v>1</v>
      </c>
      <c r="AO33" s="11">
        <v>1</v>
      </c>
    </row>
    <row r="34" spans="1:43" x14ac:dyDescent="0.25">
      <c r="A34" t="s">
        <v>189</v>
      </c>
      <c r="B34" t="s">
        <v>64</v>
      </c>
      <c r="C34">
        <v>2020</v>
      </c>
      <c r="D34" t="s">
        <v>1281</v>
      </c>
      <c r="E34">
        <v>0</v>
      </c>
      <c r="G34" t="s">
        <v>266</v>
      </c>
      <c r="H34">
        <v>1</v>
      </c>
      <c r="I34" s="11" t="s">
        <v>1304</v>
      </c>
      <c r="J34" s="11" t="s">
        <v>1304</v>
      </c>
      <c r="K34" t="s">
        <v>1656</v>
      </c>
      <c r="L34" t="s">
        <v>1428</v>
      </c>
      <c r="M34" s="11" t="s">
        <v>1304</v>
      </c>
      <c r="N34" s="11" t="s">
        <v>1304</v>
      </c>
      <c r="O34" s="11" t="s">
        <v>1304</v>
      </c>
      <c r="P34" s="11" t="s">
        <v>1510</v>
      </c>
      <c r="Q34" t="s">
        <v>268</v>
      </c>
      <c r="R34" s="11">
        <v>6</v>
      </c>
      <c r="S34" s="11">
        <v>6</v>
      </c>
      <c r="T34" s="11" t="s">
        <v>1327</v>
      </c>
      <c r="U34" s="11">
        <v>12</v>
      </c>
      <c r="V34" s="11">
        <v>12</v>
      </c>
      <c r="Y34">
        <v>43</v>
      </c>
      <c r="Z34" s="11">
        <v>0</v>
      </c>
      <c r="AA34" s="22">
        <f t="shared" si="4"/>
        <v>0</v>
      </c>
      <c r="AB34" s="58">
        <v>0</v>
      </c>
      <c r="AC34" s="58">
        <v>0</v>
      </c>
      <c r="AD34" s="58">
        <v>0</v>
      </c>
      <c r="AE34" s="2" t="s">
        <v>268</v>
      </c>
      <c r="AG34">
        <v>0</v>
      </c>
      <c r="AH34">
        <v>0</v>
      </c>
      <c r="AI34">
        <v>0</v>
      </c>
      <c r="AJ34" s="66" t="str">
        <f t="shared" ref="AJ34:AJ65" si="5">IF(SUM(AG34:AH34)&gt;0,"1","0")</f>
        <v>0</v>
      </c>
      <c r="AK34" s="66" t="str">
        <f t="shared" ref="AK34:AK65" si="6">IF(SUM(AI34,AG34)&gt;0,"1","0")</f>
        <v>0</v>
      </c>
      <c r="AL34" s="11" t="str">
        <f t="shared" ref="AL34:AL65" si="7">IF(SUM(AG34:AI34)&gt;0,"1","0")</f>
        <v>0</v>
      </c>
      <c r="AM34" s="11">
        <v>0</v>
      </c>
      <c r="AN34" s="11">
        <v>0</v>
      </c>
      <c r="AO34" s="11">
        <v>0</v>
      </c>
    </row>
    <row r="35" spans="1:43" x14ac:dyDescent="0.25">
      <c r="A35" t="s">
        <v>191</v>
      </c>
      <c r="B35" t="s">
        <v>66</v>
      </c>
      <c r="C35">
        <v>2019</v>
      </c>
      <c r="D35" t="s">
        <v>1281</v>
      </c>
      <c r="E35">
        <v>0</v>
      </c>
      <c r="G35" t="s">
        <v>266</v>
      </c>
      <c r="H35">
        <v>0</v>
      </c>
      <c r="I35" s="11">
        <v>0</v>
      </c>
      <c r="J35" s="11">
        <v>0</v>
      </c>
      <c r="M35" s="11" t="s">
        <v>1308</v>
      </c>
      <c r="N35" s="11" t="s">
        <v>1308</v>
      </c>
      <c r="O35" s="11" t="s">
        <v>1427</v>
      </c>
      <c r="P35" s="11" t="s">
        <v>268</v>
      </c>
      <c r="Q35" t="s">
        <v>1426</v>
      </c>
      <c r="R35" s="11">
        <v>8</v>
      </c>
      <c r="S35" s="11">
        <v>8</v>
      </c>
      <c r="T35" s="11" t="s">
        <v>1330</v>
      </c>
      <c r="U35" s="11" t="s">
        <v>1430</v>
      </c>
      <c r="V35" s="11">
        <v>6</v>
      </c>
      <c r="Y35">
        <v>75</v>
      </c>
      <c r="Z35" s="11">
        <v>3</v>
      </c>
      <c r="AA35" s="22">
        <f t="shared" si="4"/>
        <v>3.8461538461538464E-2</v>
      </c>
      <c r="AB35" s="58">
        <v>0</v>
      </c>
      <c r="AC35" s="58">
        <v>0</v>
      </c>
      <c r="AD35" s="58">
        <v>3</v>
      </c>
      <c r="AE35" s="2" t="s">
        <v>1304</v>
      </c>
      <c r="AF35" t="s">
        <v>1429</v>
      </c>
      <c r="AG35">
        <v>0</v>
      </c>
      <c r="AH35">
        <v>0</v>
      </c>
      <c r="AI35">
        <v>1</v>
      </c>
      <c r="AJ35" s="66" t="str">
        <f t="shared" si="5"/>
        <v>0</v>
      </c>
      <c r="AK35" s="66" t="str">
        <f t="shared" si="6"/>
        <v>1</v>
      </c>
      <c r="AL35" s="11" t="str">
        <f t="shared" si="7"/>
        <v>1</v>
      </c>
      <c r="AM35" s="11">
        <v>0</v>
      </c>
      <c r="AN35" s="11">
        <v>1</v>
      </c>
      <c r="AO35" s="11">
        <v>1</v>
      </c>
    </row>
    <row r="36" spans="1:43" x14ac:dyDescent="0.25">
      <c r="A36" t="s">
        <v>192</v>
      </c>
      <c r="B36" t="s">
        <v>67</v>
      </c>
      <c r="C36">
        <v>2020</v>
      </c>
      <c r="D36" t="s">
        <v>1281</v>
      </c>
      <c r="E36">
        <v>0</v>
      </c>
      <c r="G36" t="s">
        <v>266</v>
      </c>
      <c r="H36">
        <v>0</v>
      </c>
      <c r="I36" s="11" t="s">
        <v>268</v>
      </c>
      <c r="J36" s="11" t="s">
        <v>268</v>
      </c>
      <c r="K36" t="s">
        <v>1461</v>
      </c>
      <c r="M36" s="11">
        <v>-2</v>
      </c>
      <c r="N36" s="11" t="s">
        <v>277</v>
      </c>
      <c r="O36" s="11" t="s">
        <v>283</v>
      </c>
      <c r="P36" s="11" t="s">
        <v>1497</v>
      </c>
      <c r="Q36" t="s">
        <v>1307</v>
      </c>
      <c r="R36" s="11">
        <v>8</v>
      </c>
      <c r="S36" s="11">
        <v>7</v>
      </c>
      <c r="T36" s="11" t="s">
        <v>1330</v>
      </c>
      <c r="U36" s="11" t="s">
        <v>1431</v>
      </c>
      <c r="V36" s="11">
        <v>12</v>
      </c>
      <c r="Y36">
        <v>102</v>
      </c>
      <c r="Z36" s="11">
        <v>0</v>
      </c>
      <c r="AA36" s="22">
        <f t="shared" si="4"/>
        <v>0</v>
      </c>
      <c r="AB36" s="58">
        <v>0</v>
      </c>
      <c r="AC36" s="58">
        <v>0</v>
      </c>
      <c r="AD36" s="58">
        <v>0</v>
      </c>
      <c r="AE36" s="2" t="s">
        <v>268</v>
      </c>
      <c r="AG36">
        <v>0</v>
      </c>
      <c r="AH36">
        <v>0</v>
      </c>
      <c r="AI36">
        <v>0</v>
      </c>
      <c r="AJ36" s="66" t="str">
        <f t="shared" si="5"/>
        <v>0</v>
      </c>
      <c r="AK36" s="66" t="str">
        <f t="shared" si="6"/>
        <v>0</v>
      </c>
      <c r="AL36" s="11" t="str">
        <f t="shared" si="7"/>
        <v>0</v>
      </c>
      <c r="AM36" s="11">
        <v>0</v>
      </c>
      <c r="AN36" s="11">
        <v>0</v>
      </c>
      <c r="AO36" s="11">
        <v>0</v>
      </c>
    </row>
    <row r="37" spans="1:43" x14ac:dyDescent="0.25">
      <c r="A37" t="s">
        <v>194</v>
      </c>
      <c r="B37" t="s">
        <v>69</v>
      </c>
      <c r="C37">
        <v>2019</v>
      </c>
      <c r="D37" t="s">
        <v>1281</v>
      </c>
      <c r="E37">
        <v>0</v>
      </c>
      <c r="G37" t="s">
        <v>266</v>
      </c>
      <c r="H37">
        <v>0</v>
      </c>
      <c r="I37" s="11" t="s">
        <v>268</v>
      </c>
      <c r="J37" s="11" t="s">
        <v>268</v>
      </c>
      <c r="K37" t="s">
        <v>1461</v>
      </c>
      <c r="M37" s="11">
        <v>-2</v>
      </c>
      <c r="N37" s="11" t="s">
        <v>277</v>
      </c>
      <c r="O37" s="11" t="s">
        <v>283</v>
      </c>
      <c r="P37" s="11" t="s">
        <v>1497</v>
      </c>
      <c r="Q37" t="s">
        <v>1307</v>
      </c>
      <c r="R37" s="11">
        <v>8</v>
      </c>
      <c r="S37" s="11">
        <v>8</v>
      </c>
      <c r="T37" s="11" t="s">
        <v>1433</v>
      </c>
      <c r="U37" s="11" t="s">
        <v>1431</v>
      </c>
      <c r="V37" s="11">
        <v>12</v>
      </c>
      <c r="Y37">
        <v>60</v>
      </c>
      <c r="Z37" s="11">
        <v>1</v>
      </c>
      <c r="AA37" s="22">
        <f t="shared" si="4"/>
        <v>1.6393442622950821E-2</v>
      </c>
      <c r="AB37" s="58">
        <v>0</v>
      </c>
      <c r="AC37" s="58">
        <v>1</v>
      </c>
      <c r="AD37" s="58">
        <v>0</v>
      </c>
      <c r="AE37" s="2" t="s">
        <v>1512</v>
      </c>
      <c r="AF37" t="s">
        <v>1439</v>
      </c>
      <c r="AG37">
        <v>0</v>
      </c>
      <c r="AH37">
        <v>1</v>
      </c>
      <c r="AI37">
        <v>0</v>
      </c>
      <c r="AJ37" s="66" t="str">
        <f t="shared" si="5"/>
        <v>1</v>
      </c>
      <c r="AK37" s="66" t="str">
        <f t="shared" si="6"/>
        <v>0</v>
      </c>
      <c r="AL37" s="11" t="str">
        <f t="shared" si="7"/>
        <v>1</v>
      </c>
      <c r="AM37" s="11">
        <v>1</v>
      </c>
      <c r="AN37" s="11">
        <v>0</v>
      </c>
      <c r="AO37" s="11">
        <v>1</v>
      </c>
    </row>
    <row r="38" spans="1:43" x14ac:dyDescent="0.25">
      <c r="A38" t="s">
        <v>195</v>
      </c>
      <c r="B38" t="s">
        <v>70</v>
      </c>
      <c r="C38">
        <v>2020</v>
      </c>
      <c r="D38" t="s">
        <v>1281</v>
      </c>
      <c r="E38">
        <v>0</v>
      </c>
      <c r="G38" t="s">
        <v>266</v>
      </c>
      <c r="H38">
        <v>0</v>
      </c>
      <c r="I38" s="11" t="s">
        <v>268</v>
      </c>
      <c r="J38" s="11" t="s">
        <v>268</v>
      </c>
      <c r="K38" t="s">
        <v>1461</v>
      </c>
      <c r="M38" s="11">
        <v>-2</v>
      </c>
      <c r="N38" s="11" t="s">
        <v>277</v>
      </c>
      <c r="O38" s="11" t="s">
        <v>283</v>
      </c>
      <c r="P38" s="11" t="s">
        <v>1497</v>
      </c>
      <c r="Q38" t="s">
        <v>1307</v>
      </c>
      <c r="R38" s="11">
        <v>8</v>
      </c>
      <c r="S38" s="11">
        <v>8</v>
      </c>
      <c r="T38" s="11" t="s">
        <v>1433</v>
      </c>
      <c r="U38" s="11" t="s">
        <v>1431</v>
      </c>
      <c r="V38" s="11">
        <v>12</v>
      </c>
      <c r="Y38">
        <v>102</v>
      </c>
      <c r="Z38" s="11">
        <v>0</v>
      </c>
      <c r="AA38" s="22">
        <f t="shared" si="4"/>
        <v>0</v>
      </c>
      <c r="AB38" s="58">
        <v>0</v>
      </c>
      <c r="AC38" s="58">
        <v>0</v>
      </c>
      <c r="AD38" s="58">
        <v>0</v>
      </c>
      <c r="AE38" s="2" t="s">
        <v>268</v>
      </c>
      <c r="AG38">
        <v>0</v>
      </c>
      <c r="AH38">
        <v>0</v>
      </c>
      <c r="AI38">
        <v>0</v>
      </c>
      <c r="AJ38" s="66" t="str">
        <f t="shared" si="5"/>
        <v>0</v>
      </c>
      <c r="AK38" s="66" t="str">
        <f t="shared" si="6"/>
        <v>0</v>
      </c>
      <c r="AL38" s="11" t="str">
        <f t="shared" si="7"/>
        <v>0</v>
      </c>
      <c r="AM38" s="11">
        <v>0</v>
      </c>
      <c r="AN38" s="11">
        <v>0</v>
      </c>
      <c r="AO38" s="11">
        <v>0</v>
      </c>
    </row>
    <row r="39" spans="1:43" x14ac:dyDescent="0.25">
      <c r="A39" t="s">
        <v>196</v>
      </c>
      <c r="B39" t="s">
        <v>71</v>
      </c>
      <c r="C39">
        <v>2020</v>
      </c>
      <c r="D39" t="s">
        <v>1281</v>
      </c>
      <c r="E39">
        <v>0</v>
      </c>
      <c r="G39" t="s">
        <v>266</v>
      </c>
      <c r="H39">
        <v>1</v>
      </c>
      <c r="I39" s="11">
        <v>0.05</v>
      </c>
      <c r="J39" s="11" t="s">
        <v>268</v>
      </c>
      <c r="K39" t="s">
        <v>1461</v>
      </c>
      <c r="M39" s="11" t="s">
        <v>1308</v>
      </c>
      <c r="N39" s="11" t="s">
        <v>1308</v>
      </c>
      <c r="O39" s="11" t="s">
        <v>1441</v>
      </c>
      <c r="P39" s="11" t="s">
        <v>1501</v>
      </c>
      <c r="Q39" t="s">
        <v>1426</v>
      </c>
      <c r="R39" s="11">
        <v>6</v>
      </c>
      <c r="S39" s="11">
        <v>5.9</v>
      </c>
      <c r="T39" s="11" t="s">
        <v>1330</v>
      </c>
      <c r="U39" s="11">
        <v>15</v>
      </c>
      <c r="V39" s="11">
        <v>15</v>
      </c>
      <c r="Y39">
        <v>51</v>
      </c>
      <c r="Z39" s="11">
        <v>2</v>
      </c>
      <c r="AA39" s="22">
        <f t="shared" si="4"/>
        <v>3.7735849056603772E-2</v>
      </c>
      <c r="AB39" s="58">
        <v>0</v>
      </c>
      <c r="AC39" s="58">
        <v>0</v>
      </c>
      <c r="AD39" s="58">
        <v>2</v>
      </c>
      <c r="AE39" s="2" t="s">
        <v>1304</v>
      </c>
      <c r="AF39" t="s">
        <v>1440</v>
      </c>
      <c r="AG39">
        <v>0</v>
      </c>
      <c r="AH39">
        <v>0</v>
      </c>
      <c r="AI39">
        <v>1</v>
      </c>
      <c r="AJ39" s="66" t="str">
        <f t="shared" si="5"/>
        <v>0</v>
      </c>
      <c r="AK39" s="66" t="str">
        <f t="shared" si="6"/>
        <v>1</v>
      </c>
      <c r="AL39" s="11" t="str">
        <f t="shared" si="7"/>
        <v>1</v>
      </c>
      <c r="AM39" s="11">
        <v>0</v>
      </c>
      <c r="AN39" s="11">
        <v>1</v>
      </c>
      <c r="AO39" s="11">
        <v>1</v>
      </c>
    </row>
    <row r="40" spans="1:43" x14ac:dyDescent="0.25">
      <c r="A40" t="s">
        <v>200</v>
      </c>
      <c r="B40" t="s">
        <v>75</v>
      </c>
      <c r="C40">
        <v>2019</v>
      </c>
      <c r="D40" t="s">
        <v>1281</v>
      </c>
      <c r="E40">
        <v>0</v>
      </c>
      <c r="F40" t="s">
        <v>1467</v>
      </c>
      <c r="G40" t="s">
        <v>266</v>
      </c>
      <c r="H40">
        <v>0</v>
      </c>
      <c r="I40" s="11" t="s">
        <v>268</v>
      </c>
      <c r="J40" s="11" t="s">
        <v>268</v>
      </c>
      <c r="K40" t="s">
        <v>1640</v>
      </c>
      <c r="L40" t="s">
        <v>1702</v>
      </c>
      <c r="M40" s="11" t="s">
        <v>1308</v>
      </c>
      <c r="N40" s="11" t="s">
        <v>1308</v>
      </c>
      <c r="O40" s="11" t="s">
        <v>1451</v>
      </c>
      <c r="P40" s="11" t="s">
        <v>1498</v>
      </c>
      <c r="Q40" t="s">
        <v>1450</v>
      </c>
      <c r="R40" s="11">
        <v>4</v>
      </c>
      <c r="S40" s="11">
        <v>3</v>
      </c>
      <c r="T40" s="11" t="s">
        <v>1327</v>
      </c>
      <c r="U40" s="11" t="s">
        <v>1455</v>
      </c>
      <c r="V40" s="11">
        <v>6</v>
      </c>
      <c r="Y40">
        <v>40</v>
      </c>
      <c r="Z40" s="11">
        <v>4</v>
      </c>
      <c r="AA40" s="22">
        <f t="shared" si="4"/>
        <v>9.0909090909090912E-2</v>
      </c>
      <c r="AB40" s="58">
        <v>0</v>
      </c>
      <c r="AC40" s="58">
        <v>4</v>
      </c>
      <c r="AD40" s="58">
        <v>0</v>
      </c>
      <c r="AE40" s="2" t="s">
        <v>1407</v>
      </c>
      <c r="AF40" t="s">
        <v>1453</v>
      </c>
      <c r="AG40">
        <v>0</v>
      </c>
      <c r="AH40">
        <v>1</v>
      </c>
      <c r="AI40">
        <v>0</v>
      </c>
      <c r="AJ40" s="66" t="str">
        <f t="shared" si="5"/>
        <v>1</v>
      </c>
      <c r="AK40" s="66" t="str">
        <f t="shared" si="6"/>
        <v>0</v>
      </c>
      <c r="AL40" s="11" t="str">
        <f t="shared" si="7"/>
        <v>1</v>
      </c>
      <c r="AM40" s="11">
        <v>1</v>
      </c>
      <c r="AN40" s="11">
        <v>0</v>
      </c>
      <c r="AO40" s="11">
        <v>1</v>
      </c>
    </row>
    <row r="41" spans="1:43" x14ac:dyDescent="0.25">
      <c r="A41" s="44" t="s">
        <v>201</v>
      </c>
      <c r="B41" s="44" t="s">
        <v>76</v>
      </c>
      <c r="C41" s="44">
        <v>2019</v>
      </c>
      <c r="D41" s="44" t="s">
        <v>1281</v>
      </c>
      <c r="E41" s="44">
        <v>0</v>
      </c>
      <c r="F41" s="44" t="s">
        <v>1467</v>
      </c>
      <c r="G41" s="44" t="s">
        <v>266</v>
      </c>
      <c r="H41" s="44">
        <v>0</v>
      </c>
      <c r="I41" s="45" t="s">
        <v>268</v>
      </c>
      <c r="J41" s="45" t="s">
        <v>268</v>
      </c>
      <c r="K41" s="44" t="s">
        <v>1640</v>
      </c>
      <c r="L41" s="44" t="s">
        <v>1702</v>
      </c>
      <c r="M41" s="45" t="s">
        <v>1308</v>
      </c>
      <c r="N41" s="45" t="s">
        <v>1308</v>
      </c>
      <c r="O41" s="45" t="s">
        <v>1451</v>
      </c>
      <c r="P41" s="45" t="s">
        <v>1498</v>
      </c>
      <c r="Q41" s="44" t="s">
        <v>1450</v>
      </c>
      <c r="R41" s="45">
        <v>4</v>
      </c>
      <c r="S41" s="45">
        <v>3</v>
      </c>
      <c r="T41" s="45" t="s">
        <v>1327</v>
      </c>
      <c r="U41" s="45" t="s">
        <v>1455</v>
      </c>
      <c r="V41" s="45">
        <v>6</v>
      </c>
      <c r="W41" s="45"/>
      <c r="X41" s="45" t="s">
        <v>1315</v>
      </c>
      <c r="Y41" s="44">
        <v>30</v>
      </c>
      <c r="Z41" s="45">
        <v>1</v>
      </c>
      <c r="AA41" s="46">
        <f t="shared" si="4"/>
        <v>3.2258064516129031E-2</v>
      </c>
      <c r="AB41" s="62">
        <v>0</v>
      </c>
      <c r="AC41" s="62">
        <v>1</v>
      </c>
      <c r="AD41" s="62">
        <v>0</v>
      </c>
      <c r="AE41" s="47" t="s">
        <v>1514</v>
      </c>
      <c r="AF41" s="44" t="s">
        <v>1719</v>
      </c>
      <c r="AG41" s="44">
        <v>0</v>
      </c>
      <c r="AH41" s="44">
        <v>1</v>
      </c>
      <c r="AI41" s="44">
        <v>0</v>
      </c>
      <c r="AJ41" s="70" t="str">
        <f t="shared" si="5"/>
        <v>1</v>
      </c>
      <c r="AK41" s="70" t="str">
        <f t="shared" si="6"/>
        <v>0</v>
      </c>
      <c r="AL41" s="45" t="str">
        <f t="shared" si="7"/>
        <v>1</v>
      </c>
      <c r="AM41" s="45">
        <v>1</v>
      </c>
      <c r="AN41" s="45">
        <v>0</v>
      </c>
      <c r="AO41" s="45">
        <v>1</v>
      </c>
      <c r="AP41" s="44"/>
      <c r="AQ41" s="44"/>
    </row>
    <row r="42" spans="1:43" x14ac:dyDescent="0.25">
      <c r="A42" s="44" t="s">
        <v>201</v>
      </c>
      <c r="B42" s="44" t="s">
        <v>76</v>
      </c>
      <c r="C42" s="44">
        <v>2019</v>
      </c>
      <c r="D42" s="44" t="s">
        <v>1281</v>
      </c>
      <c r="E42" s="44">
        <v>0</v>
      </c>
      <c r="F42" s="44" t="s">
        <v>1467</v>
      </c>
      <c r="G42" s="44" t="s">
        <v>266</v>
      </c>
      <c r="H42" s="44">
        <v>0</v>
      </c>
      <c r="I42" s="45" t="s">
        <v>268</v>
      </c>
      <c r="J42" s="45" t="s">
        <v>268</v>
      </c>
      <c r="K42" s="44" t="s">
        <v>1640</v>
      </c>
      <c r="L42" s="44" t="s">
        <v>1702</v>
      </c>
      <c r="M42" s="45" t="s">
        <v>1308</v>
      </c>
      <c r="N42" s="45" t="s">
        <v>1308</v>
      </c>
      <c r="O42" s="45" t="s">
        <v>1451</v>
      </c>
      <c r="P42" s="45" t="s">
        <v>1498</v>
      </c>
      <c r="Q42" s="44" t="s">
        <v>1450</v>
      </c>
      <c r="R42" s="45">
        <v>4</v>
      </c>
      <c r="S42" s="45">
        <v>3</v>
      </c>
      <c r="T42" s="45" t="s">
        <v>1327</v>
      </c>
      <c r="U42" s="45" t="s">
        <v>1455</v>
      </c>
      <c r="V42" s="45">
        <v>6</v>
      </c>
      <c r="W42" s="45"/>
      <c r="X42" s="45" t="s">
        <v>1397</v>
      </c>
      <c r="Y42" s="44">
        <v>79</v>
      </c>
      <c r="Z42" s="45">
        <v>17</v>
      </c>
      <c r="AA42" s="46">
        <f t="shared" si="4"/>
        <v>0.17708333333333334</v>
      </c>
      <c r="AB42" s="62">
        <v>0</v>
      </c>
      <c r="AC42" s="62">
        <v>1</v>
      </c>
      <c r="AD42" s="62">
        <v>0</v>
      </c>
      <c r="AE42" s="47" t="s">
        <v>1514</v>
      </c>
      <c r="AF42" s="44" t="s">
        <v>1719</v>
      </c>
      <c r="AG42" s="44">
        <v>0</v>
      </c>
      <c r="AH42" s="44">
        <v>1</v>
      </c>
      <c r="AI42" s="44">
        <v>0</v>
      </c>
      <c r="AJ42" s="70" t="str">
        <f t="shared" si="5"/>
        <v>1</v>
      </c>
      <c r="AK42" s="70" t="str">
        <f t="shared" si="6"/>
        <v>0</v>
      </c>
      <c r="AL42" s="45" t="str">
        <f t="shared" si="7"/>
        <v>1</v>
      </c>
      <c r="AM42" s="45">
        <v>1</v>
      </c>
      <c r="AN42" s="45">
        <v>0</v>
      </c>
      <c r="AO42" s="45">
        <v>1</v>
      </c>
      <c r="AP42" s="44"/>
      <c r="AQ42" s="44"/>
    </row>
    <row r="43" spans="1:43" x14ac:dyDescent="0.25">
      <c r="A43" t="s">
        <v>202</v>
      </c>
      <c r="B43" t="s">
        <v>77</v>
      </c>
      <c r="C43">
        <v>2020</v>
      </c>
      <c r="D43" t="s">
        <v>1281</v>
      </c>
      <c r="E43">
        <v>0</v>
      </c>
      <c r="F43" t="s">
        <v>1341</v>
      </c>
      <c r="G43" t="s">
        <v>266</v>
      </c>
      <c r="H43">
        <v>0</v>
      </c>
      <c r="I43" s="11" t="s">
        <v>268</v>
      </c>
      <c r="J43" s="11" t="s">
        <v>268</v>
      </c>
      <c r="K43" t="s">
        <v>1640</v>
      </c>
      <c r="L43" t="s">
        <v>1702</v>
      </c>
      <c r="M43" s="11" t="s">
        <v>1308</v>
      </c>
      <c r="N43" s="11" t="s">
        <v>1308</v>
      </c>
      <c r="O43" s="11" t="s">
        <v>1451</v>
      </c>
      <c r="P43" s="11" t="s">
        <v>1498</v>
      </c>
      <c r="Q43" t="s">
        <v>1450</v>
      </c>
      <c r="R43" s="11">
        <v>4</v>
      </c>
      <c r="S43" s="11">
        <v>3</v>
      </c>
      <c r="T43" s="11" t="s">
        <v>1327</v>
      </c>
      <c r="U43" s="11" t="s">
        <v>1455</v>
      </c>
      <c r="V43" s="11">
        <v>6</v>
      </c>
      <c r="Y43">
        <v>136</v>
      </c>
      <c r="Z43" s="11" t="s">
        <v>1304</v>
      </c>
      <c r="AA43" s="22" t="s">
        <v>1304</v>
      </c>
      <c r="AB43" s="58">
        <v>0</v>
      </c>
      <c r="AC43" s="58" t="s">
        <v>1304</v>
      </c>
      <c r="AD43" s="58">
        <v>0</v>
      </c>
      <c r="AE43" s="2" t="s">
        <v>1514</v>
      </c>
      <c r="AF43" t="s">
        <v>1720</v>
      </c>
      <c r="AG43">
        <v>0</v>
      </c>
      <c r="AH43">
        <v>1</v>
      </c>
      <c r="AI43">
        <v>0</v>
      </c>
      <c r="AJ43" s="66" t="str">
        <f t="shared" si="5"/>
        <v>1</v>
      </c>
      <c r="AK43" s="66" t="str">
        <f t="shared" si="6"/>
        <v>0</v>
      </c>
      <c r="AL43" s="11" t="str">
        <f t="shared" si="7"/>
        <v>1</v>
      </c>
      <c r="AM43" s="11">
        <v>1</v>
      </c>
      <c r="AN43" s="11">
        <v>0</v>
      </c>
      <c r="AO43" s="11">
        <v>1</v>
      </c>
    </row>
    <row r="44" spans="1:43" x14ac:dyDescent="0.25">
      <c r="A44" s="48" t="s">
        <v>203</v>
      </c>
      <c r="B44" s="48" t="s">
        <v>78</v>
      </c>
      <c r="C44" s="48">
        <v>2019</v>
      </c>
      <c r="D44" s="48" t="s">
        <v>1281</v>
      </c>
      <c r="E44" s="48">
        <v>0</v>
      </c>
      <c r="F44" s="48" t="s">
        <v>1466</v>
      </c>
      <c r="G44" s="48" t="s">
        <v>266</v>
      </c>
      <c r="H44" s="48">
        <v>1</v>
      </c>
      <c r="I44" s="49" t="s">
        <v>1304</v>
      </c>
      <c r="J44" s="49">
        <v>1</v>
      </c>
      <c r="K44" s="48" t="s">
        <v>1686</v>
      </c>
      <c r="L44" s="48" t="s">
        <v>1465</v>
      </c>
      <c r="M44" s="49" t="s">
        <v>1308</v>
      </c>
      <c r="N44" s="49" t="s">
        <v>1308</v>
      </c>
      <c r="O44" s="49" t="s">
        <v>1378</v>
      </c>
      <c r="P44" s="49" t="s">
        <v>1501</v>
      </c>
      <c r="Q44" s="48" t="s">
        <v>1347</v>
      </c>
      <c r="R44" s="49">
        <v>10</v>
      </c>
      <c r="S44" s="49">
        <v>7</v>
      </c>
      <c r="T44" s="49" t="s">
        <v>1330</v>
      </c>
      <c r="U44" s="49" t="s">
        <v>1576</v>
      </c>
      <c r="V44" s="49">
        <v>8</v>
      </c>
      <c r="W44" s="49"/>
      <c r="X44" s="49" t="s">
        <v>1684</v>
      </c>
      <c r="Y44" s="48">
        <v>44</v>
      </c>
      <c r="Z44" s="49">
        <v>1</v>
      </c>
      <c r="AA44" s="50">
        <f>Z44/(Y44+Z44)</f>
        <v>2.2222222222222223E-2</v>
      </c>
      <c r="AB44" s="63">
        <v>0</v>
      </c>
      <c r="AC44" s="63">
        <v>1</v>
      </c>
      <c r="AD44" s="63">
        <v>0</v>
      </c>
      <c r="AE44" s="51" t="s">
        <v>1515</v>
      </c>
      <c r="AF44" s="48" t="s">
        <v>1721</v>
      </c>
      <c r="AG44" s="48">
        <v>0</v>
      </c>
      <c r="AH44" s="48">
        <v>1</v>
      </c>
      <c r="AI44" s="48">
        <v>0</v>
      </c>
      <c r="AJ44" s="71" t="str">
        <f t="shared" si="5"/>
        <v>1</v>
      </c>
      <c r="AK44" s="71" t="str">
        <f t="shared" si="6"/>
        <v>0</v>
      </c>
      <c r="AL44" s="49" t="str">
        <f t="shared" si="7"/>
        <v>1</v>
      </c>
      <c r="AM44" s="49">
        <v>1</v>
      </c>
      <c r="AN44" s="49">
        <v>0</v>
      </c>
      <c r="AO44" s="49">
        <v>1</v>
      </c>
      <c r="AP44" s="48"/>
      <c r="AQ44" s="48"/>
    </row>
    <row r="45" spans="1:43" x14ac:dyDescent="0.25">
      <c r="A45" s="48" t="s">
        <v>203</v>
      </c>
      <c r="B45" s="48" t="s">
        <v>78</v>
      </c>
      <c r="C45" s="48">
        <v>2019</v>
      </c>
      <c r="D45" s="48" t="s">
        <v>1281</v>
      </c>
      <c r="E45" s="48">
        <v>0</v>
      </c>
      <c r="F45" s="48" t="s">
        <v>1466</v>
      </c>
      <c r="G45" s="48" t="s">
        <v>266</v>
      </c>
      <c r="H45" s="48">
        <v>1</v>
      </c>
      <c r="I45" s="49" t="s">
        <v>1304</v>
      </c>
      <c r="J45" s="49">
        <v>1</v>
      </c>
      <c r="K45" s="48" t="s">
        <v>1686</v>
      </c>
      <c r="L45" s="48" t="s">
        <v>1465</v>
      </c>
      <c r="M45" s="49" t="s">
        <v>1308</v>
      </c>
      <c r="N45" s="49" t="s">
        <v>1308</v>
      </c>
      <c r="O45" s="49" t="s">
        <v>1378</v>
      </c>
      <c r="P45" s="49" t="s">
        <v>1501</v>
      </c>
      <c r="Q45" s="48" t="s">
        <v>1347</v>
      </c>
      <c r="R45" s="49">
        <v>8</v>
      </c>
      <c r="S45" s="49">
        <v>5</v>
      </c>
      <c r="T45" s="49" t="s">
        <v>1687</v>
      </c>
      <c r="U45" s="49" t="s">
        <v>1576</v>
      </c>
      <c r="V45" s="49">
        <v>8</v>
      </c>
      <c r="W45" s="49"/>
      <c r="X45" s="49" t="s">
        <v>1685</v>
      </c>
      <c r="Y45" s="48">
        <v>30</v>
      </c>
      <c r="Z45" s="49">
        <v>11</v>
      </c>
      <c r="AA45" s="50">
        <f>Z45/(Y45+Z45)</f>
        <v>0.26829268292682928</v>
      </c>
      <c r="AB45" s="63">
        <v>0</v>
      </c>
      <c r="AC45" s="63">
        <v>11</v>
      </c>
      <c r="AD45" s="63">
        <v>0</v>
      </c>
      <c r="AE45" s="51" t="s">
        <v>1515</v>
      </c>
      <c r="AF45" s="48" t="s">
        <v>1722</v>
      </c>
      <c r="AG45" s="48">
        <v>0</v>
      </c>
      <c r="AH45" s="48">
        <v>1</v>
      </c>
      <c r="AI45" s="48">
        <v>0</v>
      </c>
      <c r="AJ45" s="71" t="str">
        <f t="shared" si="5"/>
        <v>1</v>
      </c>
      <c r="AK45" s="71" t="str">
        <f t="shared" si="6"/>
        <v>0</v>
      </c>
      <c r="AL45" s="49" t="str">
        <f t="shared" si="7"/>
        <v>1</v>
      </c>
      <c r="AM45" s="49">
        <v>1</v>
      </c>
      <c r="AN45" s="49">
        <v>0</v>
      </c>
      <c r="AO45" s="49">
        <v>1</v>
      </c>
      <c r="AP45" s="48"/>
      <c r="AQ45" s="48" t="s">
        <v>1434</v>
      </c>
    </row>
    <row r="46" spans="1:43" x14ac:dyDescent="0.25">
      <c r="A46" t="s">
        <v>207</v>
      </c>
      <c r="B46" t="s">
        <v>82</v>
      </c>
      <c r="C46">
        <v>2019</v>
      </c>
      <c r="D46" t="s">
        <v>1682</v>
      </c>
      <c r="E46">
        <v>0</v>
      </c>
      <c r="G46" t="s">
        <v>266</v>
      </c>
      <c r="H46">
        <v>1</v>
      </c>
      <c r="I46" s="11">
        <v>0.05</v>
      </c>
      <c r="J46" s="11" t="s">
        <v>268</v>
      </c>
      <c r="K46" t="s">
        <v>1461</v>
      </c>
      <c r="L46" t="s">
        <v>1304</v>
      </c>
      <c r="M46" s="11">
        <v>-1</v>
      </c>
      <c r="N46" s="11" t="s">
        <v>277</v>
      </c>
      <c r="O46" s="11" t="s">
        <v>1476</v>
      </c>
      <c r="P46" s="11" t="s">
        <v>1517</v>
      </c>
      <c r="Q46" t="s">
        <v>1323</v>
      </c>
      <c r="R46" s="11">
        <v>6</v>
      </c>
      <c r="S46" s="11">
        <v>6</v>
      </c>
      <c r="T46" s="11" t="s">
        <v>1680</v>
      </c>
      <c r="U46" s="11" t="s">
        <v>1385</v>
      </c>
      <c r="V46" s="11">
        <v>4</v>
      </c>
      <c r="Y46">
        <v>35</v>
      </c>
      <c r="Z46">
        <v>0</v>
      </c>
      <c r="AA46" s="2">
        <v>0</v>
      </c>
      <c r="AB46" s="57">
        <v>0</v>
      </c>
      <c r="AC46" s="57">
        <v>0</v>
      </c>
      <c r="AD46" s="57">
        <v>0</v>
      </c>
      <c r="AE46" t="s">
        <v>268</v>
      </c>
      <c r="AG46">
        <v>0</v>
      </c>
      <c r="AH46">
        <v>0</v>
      </c>
      <c r="AI46">
        <v>0</v>
      </c>
      <c r="AJ46" s="66" t="str">
        <f t="shared" si="5"/>
        <v>0</v>
      </c>
      <c r="AK46" s="66" t="str">
        <f t="shared" si="6"/>
        <v>0</v>
      </c>
      <c r="AL46" s="11" t="str">
        <f t="shared" si="7"/>
        <v>0</v>
      </c>
      <c r="AM46" s="11">
        <v>0</v>
      </c>
      <c r="AN46" s="11">
        <v>0</v>
      </c>
      <c r="AO46" s="11">
        <v>0</v>
      </c>
    </row>
    <row r="47" spans="1:43" x14ac:dyDescent="0.25">
      <c r="A47" t="s">
        <v>208</v>
      </c>
      <c r="B47" t="s">
        <v>83</v>
      </c>
      <c r="C47">
        <v>2019</v>
      </c>
      <c r="D47" t="s">
        <v>1281</v>
      </c>
      <c r="E47">
        <v>0</v>
      </c>
      <c r="F47" t="s">
        <v>1365</v>
      </c>
      <c r="G47" t="s">
        <v>266</v>
      </c>
      <c r="H47">
        <v>0</v>
      </c>
      <c r="I47" s="11">
        <v>0</v>
      </c>
      <c r="J47" s="11">
        <v>0</v>
      </c>
      <c r="K47" t="s">
        <v>1657</v>
      </c>
      <c r="L47" t="s">
        <v>1480</v>
      </c>
      <c r="M47" s="11" t="s">
        <v>1308</v>
      </c>
      <c r="N47" s="11" t="s">
        <v>1304</v>
      </c>
      <c r="O47" s="11" t="s">
        <v>1478</v>
      </c>
      <c r="P47" s="11" t="s">
        <v>1497</v>
      </c>
      <c r="Q47" t="s">
        <v>1479</v>
      </c>
      <c r="R47" s="11">
        <v>5</v>
      </c>
      <c r="S47" s="11">
        <v>5</v>
      </c>
      <c r="T47" s="11" t="s">
        <v>1330</v>
      </c>
      <c r="U47" s="11" t="s">
        <v>1293</v>
      </c>
      <c r="V47" s="11">
        <v>10</v>
      </c>
      <c r="Y47">
        <v>20</v>
      </c>
      <c r="Z47" s="11">
        <v>16</v>
      </c>
      <c r="AA47" s="22">
        <f t="shared" ref="AA47:AA79" si="8">Z47/(Y47+Z47)</f>
        <v>0.44444444444444442</v>
      </c>
      <c r="AB47" s="58">
        <v>0</v>
      </c>
      <c r="AC47" s="58">
        <v>16</v>
      </c>
      <c r="AD47" s="58">
        <v>0</v>
      </c>
      <c r="AE47" s="2" t="s">
        <v>1481</v>
      </c>
      <c r="AF47" t="s">
        <v>1724</v>
      </c>
      <c r="AG47">
        <v>0</v>
      </c>
      <c r="AH47">
        <v>1</v>
      </c>
      <c r="AI47">
        <v>0</v>
      </c>
      <c r="AJ47" s="66" t="str">
        <f t="shared" si="5"/>
        <v>1</v>
      </c>
      <c r="AK47" s="66" t="str">
        <f t="shared" si="6"/>
        <v>0</v>
      </c>
      <c r="AL47" s="11" t="str">
        <f t="shared" si="7"/>
        <v>1</v>
      </c>
      <c r="AM47" s="11">
        <v>1</v>
      </c>
      <c r="AN47" s="11">
        <v>0</v>
      </c>
      <c r="AO47" s="11">
        <v>1</v>
      </c>
      <c r="AQ47" t="s">
        <v>1367</v>
      </c>
    </row>
    <row r="48" spans="1:43" x14ac:dyDescent="0.25">
      <c r="A48" t="s">
        <v>209</v>
      </c>
      <c r="B48" t="s">
        <v>84</v>
      </c>
      <c r="C48">
        <v>2020</v>
      </c>
      <c r="D48" t="s">
        <v>1281</v>
      </c>
      <c r="E48">
        <v>0</v>
      </c>
      <c r="G48" t="s">
        <v>266</v>
      </c>
      <c r="H48">
        <v>1</v>
      </c>
      <c r="I48" s="11">
        <v>0.05</v>
      </c>
      <c r="J48" s="11">
        <v>1</v>
      </c>
      <c r="K48" t="s">
        <v>1461</v>
      </c>
      <c r="L48" t="s">
        <v>1304</v>
      </c>
      <c r="M48" s="11" t="s">
        <v>1308</v>
      </c>
      <c r="N48" s="11" t="s">
        <v>1304</v>
      </c>
      <c r="O48" s="11" t="s">
        <v>280</v>
      </c>
      <c r="P48" s="11" t="s">
        <v>1497</v>
      </c>
      <c r="Q48" t="s">
        <v>1479</v>
      </c>
      <c r="R48" s="11">
        <v>6</v>
      </c>
      <c r="S48" s="11">
        <v>5.9</v>
      </c>
      <c r="T48" s="11" t="s">
        <v>1330</v>
      </c>
      <c r="U48" s="11" t="s">
        <v>1361</v>
      </c>
      <c r="V48" s="11">
        <v>12</v>
      </c>
      <c r="Y48">
        <v>230</v>
      </c>
      <c r="Z48" s="11">
        <v>1</v>
      </c>
      <c r="AA48" s="22">
        <f t="shared" si="8"/>
        <v>4.329004329004329E-3</v>
      </c>
      <c r="AB48" s="58">
        <v>0</v>
      </c>
      <c r="AC48" s="58">
        <v>1</v>
      </c>
      <c r="AD48" s="58">
        <v>0</v>
      </c>
      <c r="AE48" s="2" t="s">
        <v>1512</v>
      </c>
      <c r="AF48" t="s">
        <v>1719</v>
      </c>
      <c r="AG48">
        <v>0</v>
      </c>
      <c r="AH48">
        <v>1</v>
      </c>
      <c r="AI48">
        <v>0</v>
      </c>
      <c r="AJ48" s="66" t="str">
        <f t="shared" si="5"/>
        <v>1</v>
      </c>
      <c r="AK48" s="66" t="str">
        <f t="shared" si="6"/>
        <v>0</v>
      </c>
      <c r="AL48" s="11" t="str">
        <f t="shared" si="7"/>
        <v>1</v>
      </c>
      <c r="AM48" s="11">
        <v>1</v>
      </c>
      <c r="AN48" s="11">
        <v>0</v>
      </c>
      <c r="AO48" s="11">
        <v>1</v>
      </c>
    </row>
    <row r="49" spans="1:43" x14ac:dyDescent="0.25">
      <c r="A49" t="s">
        <v>211</v>
      </c>
      <c r="B49" t="s">
        <v>86</v>
      </c>
      <c r="C49">
        <v>2019</v>
      </c>
      <c r="D49" t="s">
        <v>1281</v>
      </c>
      <c r="E49">
        <v>0</v>
      </c>
      <c r="G49" t="s">
        <v>266</v>
      </c>
      <c r="H49">
        <v>1</v>
      </c>
      <c r="I49" s="11" t="s">
        <v>268</v>
      </c>
      <c r="J49" s="11" t="s">
        <v>1485</v>
      </c>
      <c r="K49" t="s">
        <v>1489</v>
      </c>
      <c r="L49" t="s">
        <v>1486</v>
      </c>
      <c r="M49" s="11" t="s">
        <v>1308</v>
      </c>
      <c r="N49" s="11" t="s">
        <v>1308</v>
      </c>
      <c r="O49" s="11" t="s">
        <v>283</v>
      </c>
      <c r="P49" s="11" t="s">
        <v>268</v>
      </c>
      <c r="Q49" t="s">
        <v>1358</v>
      </c>
      <c r="R49" s="11">
        <v>8</v>
      </c>
      <c r="S49" s="11">
        <v>7.8</v>
      </c>
      <c r="T49" s="11" t="s">
        <v>1330</v>
      </c>
      <c r="U49" s="11" t="s">
        <v>1488</v>
      </c>
      <c r="V49" s="11">
        <v>16</v>
      </c>
      <c r="Y49">
        <v>98</v>
      </c>
      <c r="Z49" s="11">
        <v>4</v>
      </c>
      <c r="AA49" s="22">
        <f t="shared" si="8"/>
        <v>3.9215686274509803E-2</v>
      </c>
      <c r="AB49" s="58">
        <v>1</v>
      </c>
      <c r="AC49" s="58">
        <v>0</v>
      </c>
      <c r="AD49" s="58">
        <v>3</v>
      </c>
      <c r="AE49" s="2" t="s">
        <v>1304</v>
      </c>
      <c r="AF49" s="2" t="s">
        <v>1490</v>
      </c>
      <c r="AG49" s="57">
        <v>1</v>
      </c>
      <c r="AH49">
        <v>1</v>
      </c>
      <c r="AI49">
        <v>1</v>
      </c>
      <c r="AJ49" s="66" t="str">
        <f t="shared" si="5"/>
        <v>1</v>
      </c>
      <c r="AK49" s="66" t="str">
        <f t="shared" si="6"/>
        <v>1</v>
      </c>
      <c r="AL49" s="11" t="str">
        <f t="shared" si="7"/>
        <v>1</v>
      </c>
      <c r="AM49" s="11">
        <v>1</v>
      </c>
      <c r="AN49" s="11">
        <v>1</v>
      </c>
      <c r="AO49" s="11">
        <v>1</v>
      </c>
    </row>
    <row r="50" spans="1:43" x14ac:dyDescent="0.25">
      <c r="A50" t="s">
        <v>213</v>
      </c>
      <c r="B50" t="s">
        <v>88</v>
      </c>
      <c r="C50">
        <v>2020</v>
      </c>
      <c r="D50" t="s">
        <v>1281</v>
      </c>
      <c r="E50">
        <v>0</v>
      </c>
      <c r="F50">
        <v>0</v>
      </c>
      <c r="G50" t="s">
        <v>1493</v>
      </c>
      <c r="H50">
        <v>1</v>
      </c>
      <c r="I50" s="11" t="s">
        <v>268</v>
      </c>
      <c r="J50" s="11">
        <v>1</v>
      </c>
      <c r="L50" t="s">
        <v>1304</v>
      </c>
      <c r="M50" s="11">
        <v>-1</v>
      </c>
      <c r="N50" s="11" t="s">
        <v>1304</v>
      </c>
      <c r="O50" s="11" t="s">
        <v>1494</v>
      </c>
      <c r="P50" s="11" t="s">
        <v>268</v>
      </c>
      <c r="Q50" t="s">
        <v>1323</v>
      </c>
      <c r="R50" s="11">
        <v>6</v>
      </c>
      <c r="S50" s="11" t="s">
        <v>1492</v>
      </c>
      <c r="T50" s="11" t="s">
        <v>1327</v>
      </c>
      <c r="U50" s="11">
        <v>13</v>
      </c>
      <c r="V50" s="11">
        <v>13</v>
      </c>
      <c r="Y50">
        <v>97</v>
      </c>
      <c r="Z50" s="11">
        <v>12</v>
      </c>
      <c r="AA50" s="22">
        <f t="shared" si="8"/>
        <v>0.11009174311926606</v>
      </c>
      <c r="AB50" s="58">
        <v>8</v>
      </c>
      <c r="AC50" s="58">
        <v>0</v>
      </c>
      <c r="AD50" s="58">
        <v>4</v>
      </c>
      <c r="AE50" s="2" t="s">
        <v>1304</v>
      </c>
      <c r="AF50" t="s">
        <v>1495</v>
      </c>
      <c r="AG50">
        <v>1</v>
      </c>
      <c r="AH50">
        <v>1</v>
      </c>
      <c r="AI50">
        <v>1</v>
      </c>
      <c r="AJ50" s="66" t="str">
        <f t="shared" si="5"/>
        <v>1</v>
      </c>
      <c r="AK50" s="66" t="str">
        <f t="shared" si="6"/>
        <v>1</v>
      </c>
      <c r="AL50" s="11" t="str">
        <f t="shared" si="7"/>
        <v>1</v>
      </c>
      <c r="AM50" s="11">
        <v>1</v>
      </c>
      <c r="AN50" s="11">
        <v>1</v>
      </c>
      <c r="AO50" s="11">
        <v>1</v>
      </c>
    </row>
    <row r="51" spans="1:43" x14ac:dyDescent="0.25">
      <c r="A51" t="s">
        <v>215</v>
      </c>
      <c r="B51" t="s">
        <v>90</v>
      </c>
      <c r="C51">
        <v>2019</v>
      </c>
      <c r="D51" t="s">
        <v>1281</v>
      </c>
      <c r="E51">
        <v>0</v>
      </c>
      <c r="G51" t="s">
        <v>266</v>
      </c>
      <c r="H51">
        <v>0</v>
      </c>
      <c r="I51" s="11" t="s">
        <v>268</v>
      </c>
      <c r="J51" s="11" t="s">
        <v>268</v>
      </c>
      <c r="K51" t="s">
        <v>1461</v>
      </c>
      <c r="L51" t="s">
        <v>1308</v>
      </c>
      <c r="M51" s="11">
        <v>-1</v>
      </c>
      <c r="N51" s="11" t="s">
        <v>277</v>
      </c>
      <c r="O51" s="11" t="s">
        <v>1298</v>
      </c>
      <c r="P51" s="11" t="s">
        <v>1518</v>
      </c>
      <c r="Q51" t="s">
        <v>1347</v>
      </c>
      <c r="R51" s="11">
        <v>8</v>
      </c>
      <c r="S51" s="11">
        <v>7.5</v>
      </c>
      <c r="T51" s="11" t="s">
        <v>1330</v>
      </c>
      <c r="U51" s="11" t="s">
        <v>1275</v>
      </c>
      <c r="V51" s="11">
        <v>16</v>
      </c>
      <c r="Y51">
        <v>66</v>
      </c>
      <c r="Z51" s="11">
        <v>0</v>
      </c>
      <c r="AA51" s="22">
        <f t="shared" si="8"/>
        <v>0</v>
      </c>
      <c r="AB51" s="58">
        <v>0</v>
      </c>
      <c r="AC51" s="58">
        <v>0</v>
      </c>
      <c r="AD51" s="58">
        <v>0</v>
      </c>
      <c r="AE51" s="2" t="s">
        <v>268</v>
      </c>
      <c r="AG51">
        <v>0</v>
      </c>
      <c r="AH51">
        <v>0</v>
      </c>
      <c r="AI51">
        <v>0</v>
      </c>
      <c r="AJ51" s="66" t="str">
        <f t="shared" si="5"/>
        <v>0</v>
      </c>
      <c r="AK51" s="66" t="str">
        <f t="shared" si="6"/>
        <v>0</v>
      </c>
      <c r="AL51" s="11" t="str">
        <f t="shared" si="7"/>
        <v>0</v>
      </c>
      <c r="AM51" s="11">
        <v>0</v>
      </c>
      <c r="AN51" s="11">
        <v>0</v>
      </c>
      <c r="AO51" s="11">
        <v>0</v>
      </c>
    </row>
    <row r="52" spans="1:43" x14ac:dyDescent="0.25">
      <c r="A52" t="s">
        <v>216</v>
      </c>
      <c r="B52" t="s">
        <v>91</v>
      </c>
      <c r="C52">
        <v>2020</v>
      </c>
      <c r="D52" t="s">
        <v>1281</v>
      </c>
      <c r="E52">
        <v>0</v>
      </c>
      <c r="G52" t="s">
        <v>266</v>
      </c>
      <c r="H52">
        <v>0</v>
      </c>
      <c r="I52" s="11" t="s">
        <v>268</v>
      </c>
      <c r="J52" s="11" t="s">
        <v>268</v>
      </c>
      <c r="M52" s="11" t="s">
        <v>1308</v>
      </c>
      <c r="N52" s="11" t="s">
        <v>1308</v>
      </c>
      <c r="O52" s="11" t="s">
        <v>283</v>
      </c>
      <c r="P52" s="11" t="s">
        <v>268</v>
      </c>
      <c r="Q52" t="s">
        <v>1496</v>
      </c>
      <c r="R52" s="11">
        <v>8</v>
      </c>
      <c r="S52" s="11">
        <v>7.5</v>
      </c>
      <c r="T52" s="11" t="s">
        <v>1330</v>
      </c>
      <c r="U52" s="11" t="s">
        <v>1266</v>
      </c>
      <c r="V52" s="11">
        <v>18</v>
      </c>
      <c r="Y52">
        <v>53</v>
      </c>
      <c r="Z52" s="11">
        <v>0</v>
      </c>
      <c r="AA52" s="22">
        <f t="shared" si="8"/>
        <v>0</v>
      </c>
      <c r="AB52" s="58">
        <v>0</v>
      </c>
      <c r="AC52" s="58">
        <v>0</v>
      </c>
      <c r="AD52" s="58">
        <v>0</v>
      </c>
      <c r="AE52" s="2" t="s">
        <v>268</v>
      </c>
      <c r="AG52">
        <v>0</v>
      </c>
      <c r="AH52">
        <v>0</v>
      </c>
      <c r="AI52">
        <v>0</v>
      </c>
      <c r="AJ52" s="66" t="str">
        <f t="shared" si="5"/>
        <v>0</v>
      </c>
      <c r="AK52" s="66" t="str">
        <f t="shared" si="6"/>
        <v>0</v>
      </c>
      <c r="AL52" s="11" t="str">
        <f t="shared" si="7"/>
        <v>0</v>
      </c>
      <c r="AM52" s="11">
        <v>0</v>
      </c>
      <c r="AN52" s="11">
        <v>0</v>
      </c>
      <c r="AO52" s="11">
        <v>0</v>
      </c>
    </row>
    <row r="53" spans="1:43" x14ac:dyDescent="0.25">
      <c r="A53" t="s">
        <v>217</v>
      </c>
      <c r="B53" t="s">
        <v>92</v>
      </c>
      <c r="C53">
        <v>2019</v>
      </c>
      <c r="D53" t="s">
        <v>1281</v>
      </c>
      <c r="E53">
        <v>0</v>
      </c>
      <c r="G53" t="s">
        <v>266</v>
      </c>
      <c r="H53">
        <v>0</v>
      </c>
      <c r="I53" s="11" t="s">
        <v>268</v>
      </c>
      <c r="J53" s="11" t="s">
        <v>268</v>
      </c>
      <c r="M53" s="11">
        <v>-2</v>
      </c>
      <c r="N53" s="11" t="s">
        <v>277</v>
      </c>
      <c r="O53" s="11" t="s">
        <v>1359</v>
      </c>
      <c r="P53" s="11" t="s">
        <v>268</v>
      </c>
      <c r="Q53" t="s">
        <v>1347</v>
      </c>
      <c r="R53" s="11">
        <v>5</v>
      </c>
      <c r="S53" s="11">
        <v>5</v>
      </c>
      <c r="T53" s="11" t="s">
        <v>1688</v>
      </c>
      <c r="U53" s="11" t="s">
        <v>1690</v>
      </c>
      <c r="V53" s="11">
        <v>12</v>
      </c>
      <c r="X53" s="11" t="s">
        <v>1519</v>
      </c>
      <c r="Y53">
        <v>104</v>
      </c>
      <c r="Z53" s="11">
        <v>4</v>
      </c>
      <c r="AA53" s="22">
        <f t="shared" si="8"/>
        <v>3.7037037037037035E-2</v>
      </c>
      <c r="AB53" s="58">
        <v>0</v>
      </c>
      <c r="AC53" s="58">
        <v>0</v>
      </c>
      <c r="AD53" s="58">
        <v>2</v>
      </c>
      <c r="AE53" s="2" t="s">
        <v>1304</v>
      </c>
      <c r="AF53" t="s">
        <v>1785</v>
      </c>
      <c r="AG53">
        <v>1</v>
      </c>
      <c r="AH53">
        <v>0</v>
      </c>
      <c r="AI53">
        <v>1</v>
      </c>
      <c r="AJ53" s="66" t="str">
        <f t="shared" si="5"/>
        <v>1</v>
      </c>
      <c r="AK53" s="66" t="str">
        <f t="shared" si="6"/>
        <v>1</v>
      </c>
      <c r="AL53" s="11" t="str">
        <f t="shared" si="7"/>
        <v>1</v>
      </c>
      <c r="AM53" s="11">
        <v>1</v>
      </c>
      <c r="AN53" s="11">
        <v>1</v>
      </c>
      <c r="AO53" s="11">
        <v>1</v>
      </c>
      <c r="AP53" t="s">
        <v>1689</v>
      </c>
    </row>
    <row r="54" spans="1:43" x14ac:dyDescent="0.25">
      <c r="A54" t="s">
        <v>218</v>
      </c>
      <c r="B54" t="s">
        <v>93</v>
      </c>
      <c r="C54">
        <v>2019</v>
      </c>
      <c r="D54" t="s">
        <v>1281</v>
      </c>
      <c r="E54">
        <v>0</v>
      </c>
      <c r="F54" t="s">
        <v>1521</v>
      </c>
      <c r="G54" t="s">
        <v>266</v>
      </c>
      <c r="H54">
        <v>1</v>
      </c>
      <c r="I54" s="11" t="s">
        <v>268</v>
      </c>
      <c r="J54" s="11">
        <v>1</v>
      </c>
      <c r="K54" t="s">
        <v>1634</v>
      </c>
      <c r="M54" s="11">
        <v>-0.5</v>
      </c>
      <c r="N54" s="11" t="s">
        <v>277</v>
      </c>
      <c r="O54" s="11" t="s">
        <v>1476</v>
      </c>
      <c r="P54" s="11" t="s">
        <v>1520</v>
      </c>
      <c r="Q54" t="s">
        <v>268</v>
      </c>
      <c r="R54" s="11" t="s">
        <v>1692</v>
      </c>
      <c r="S54" s="11" t="s">
        <v>1692</v>
      </c>
      <c r="T54" s="11" t="s">
        <v>1691</v>
      </c>
      <c r="U54" s="11" t="s">
        <v>1304</v>
      </c>
      <c r="Y54">
        <v>60</v>
      </c>
      <c r="Z54" s="11">
        <v>11</v>
      </c>
      <c r="AA54" s="22">
        <f t="shared" si="8"/>
        <v>0.15492957746478872</v>
      </c>
      <c r="AB54" s="58">
        <v>0</v>
      </c>
      <c r="AC54" s="58">
        <v>11</v>
      </c>
      <c r="AD54" s="58">
        <v>0</v>
      </c>
      <c r="AE54" s="2" t="s">
        <v>1522</v>
      </c>
      <c r="AF54" t="s">
        <v>1712</v>
      </c>
      <c r="AG54">
        <v>0</v>
      </c>
      <c r="AH54">
        <v>1</v>
      </c>
      <c r="AI54">
        <v>0</v>
      </c>
      <c r="AJ54" s="66" t="str">
        <f t="shared" si="5"/>
        <v>1</v>
      </c>
      <c r="AK54" s="66" t="str">
        <f t="shared" si="6"/>
        <v>0</v>
      </c>
      <c r="AL54" s="11" t="str">
        <f t="shared" si="7"/>
        <v>1</v>
      </c>
      <c r="AM54" s="11">
        <v>1</v>
      </c>
      <c r="AN54" s="11">
        <v>0</v>
      </c>
      <c r="AO54" s="11">
        <v>1</v>
      </c>
      <c r="AP54" t="s">
        <v>1629</v>
      </c>
    </row>
    <row r="55" spans="1:43" x14ac:dyDescent="0.25">
      <c r="A55" t="s">
        <v>219</v>
      </c>
      <c r="B55" t="s">
        <v>94</v>
      </c>
      <c r="C55">
        <v>2020</v>
      </c>
      <c r="D55" t="s">
        <v>1281</v>
      </c>
      <c r="E55">
        <v>0</v>
      </c>
      <c r="G55" t="s">
        <v>266</v>
      </c>
      <c r="H55">
        <v>1</v>
      </c>
      <c r="I55" s="11" t="s">
        <v>1304</v>
      </c>
      <c r="J55" s="11" t="s">
        <v>1304</v>
      </c>
      <c r="K55" t="s">
        <v>1563</v>
      </c>
      <c r="M55" s="11" t="s">
        <v>1308</v>
      </c>
      <c r="N55" s="11" t="s">
        <v>1308</v>
      </c>
      <c r="O55" s="11" t="s">
        <v>1525</v>
      </c>
      <c r="P55" s="11" t="s">
        <v>1518</v>
      </c>
      <c r="Q55" t="s">
        <v>1371</v>
      </c>
      <c r="R55" s="11">
        <v>4</v>
      </c>
      <c r="S55" s="11">
        <v>5.85</v>
      </c>
      <c r="T55" s="11" t="s">
        <v>1330</v>
      </c>
      <c r="U55" s="11" t="s">
        <v>1527</v>
      </c>
      <c r="V55" s="11">
        <v>2</v>
      </c>
      <c r="Y55">
        <v>44</v>
      </c>
      <c r="Z55" s="11">
        <v>8</v>
      </c>
      <c r="AA55" s="22">
        <f t="shared" si="8"/>
        <v>0.15384615384615385</v>
      </c>
      <c r="AB55" s="58">
        <v>0</v>
      </c>
      <c r="AC55" s="58">
        <v>8</v>
      </c>
      <c r="AD55" s="58">
        <v>0</v>
      </c>
      <c r="AE55" t="s">
        <v>1736</v>
      </c>
      <c r="AF55" t="s">
        <v>1725</v>
      </c>
      <c r="AG55">
        <v>0</v>
      </c>
      <c r="AH55">
        <v>1</v>
      </c>
      <c r="AI55">
        <v>0</v>
      </c>
      <c r="AJ55" s="66" t="str">
        <f t="shared" si="5"/>
        <v>1</v>
      </c>
      <c r="AK55" s="66" t="str">
        <f t="shared" si="6"/>
        <v>0</v>
      </c>
      <c r="AL55" s="11" t="str">
        <f t="shared" si="7"/>
        <v>1</v>
      </c>
      <c r="AM55" s="11">
        <v>1</v>
      </c>
      <c r="AN55" s="11">
        <v>0</v>
      </c>
      <c r="AO55" s="11">
        <v>1</v>
      </c>
    </row>
    <row r="56" spans="1:43" x14ac:dyDescent="0.25">
      <c r="A56" t="s">
        <v>223</v>
      </c>
      <c r="B56" t="s">
        <v>98</v>
      </c>
      <c r="C56">
        <v>2019</v>
      </c>
      <c r="D56" t="s">
        <v>1281</v>
      </c>
      <c r="E56">
        <v>0</v>
      </c>
      <c r="G56" t="s">
        <v>266</v>
      </c>
      <c r="H56">
        <v>1</v>
      </c>
      <c r="I56" s="11">
        <v>0.05</v>
      </c>
      <c r="J56" s="11" t="s">
        <v>1304</v>
      </c>
      <c r="K56" t="s">
        <v>1351</v>
      </c>
      <c r="M56" s="11" t="s">
        <v>1308</v>
      </c>
      <c r="N56" s="11" t="s">
        <v>1308</v>
      </c>
      <c r="O56" s="11" t="s">
        <v>279</v>
      </c>
      <c r="P56" s="11" t="s">
        <v>268</v>
      </c>
      <c r="Q56" t="s">
        <v>1307</v>
      </c>
      <c r="R56" s="11">
        <v>6</v>
      </c>
      <c r="S56" s="11">
        <v>6</v>
      </c>
      <c r="T56" s="11" t="s">
        <v>1330</v>
      </c>
      <c r="U56" s="11" t="s">
        <v>1368</v>
      </c>
      <c r="V56" s="11">
        <v>8</v>
      </c>
      <c r="Y56">
        <v>80</v>
      </c>
      <c r="Z56" s="11">
        <v>0</v>
      </c>
      <c r="AA56" s="22">
        <f t="shared" si="8"/>
        <v>0</v>
      </c>
      <c r="AB56" s="58">
        <v>0</v>
      </c>
      <c r="AC56" s="58">
        <v>0</v>
      </c>
      <c r="AD56" s="58">
        <v>0</v>
      </c>
      <c r="AE56" s="2" t="s">
        <v>1308</v>
      </c>
      <c r="AG56">
        <v>0</v>
      </c>
      <c r="AH56">
        <v>0</v>
      </c>
      <c r="AI56">
        <v>0</v>
      </c>
      <c r="AJ56" s="66" t="str">
        <f t="shared" si="5"/>
        <v>0</v>
      </c>
      <c r="AK56" s="66" t="str">
        <f t="shared" si="6"/>
        <v>0</v>
      </c>
      <c r="AL56" s="11" t="str">
        <f t="shared" si="7"/>
        <v>0</v>
      </c>
      <c r="AM56" s="11">
        <v>0</v>
      </c>
      <c r="AN56" s="11">
        <v>0</v>
      </c>
      <c r="AO56" s="11">
        <v>0</v>
      </c>
    </row>
    <row r="57" spans="1:43" x14ac:dyDescent="0.25">
      <c r="A57" t="s">
        <v>224</v>
      </c>
      <c r="B57" t="s">
        <v>99</v>
      </c>
      <c r="C57">
        <v>2019</v>
      </c>
      <c r="D57" t="s">
        <v>1281</v>
      </c>
      <c r="E57">
        <v>0</v>
      </c>
      <c r="G57" t="s">
        <v>266</v>
      </c>
      <c r="H57">
        <v>0</v>
      </c>
      <c r="I57" s="11" t="s">
        <v>268</v>
      </c>
      <c r="J57" s="11" t="s">
        <v>268</v>
      </c>
      <c r="M57" s="11">
        <v>-1</v>
      </c>
      <c r="N57" s="11" t="s">
        <v>1304</v>
      </c>
      <c r="O57" s="11" t="s">
        <v>1531</v>
      </c>
      <c r="P57" s="11" t="s">
        <v>268</v>
      </c>
      <c r="Q57" t="s">
        <v>268</v>
      </c>
      <c r="R57" s="11">
        <v>0.5</v>
      </c>
      <c r="S57" s="11">
        <v>0.9</v>
      </c>
      <c r="T57" s="11" t="s">
        <v>1330</v>
      </c>
      <c r="U57" s="11" t="s">
        <v>1286</v>
      </c>
      <c r="V57" s="11">
        <v>6</v>
      </c>
      <c r="Y57">
        <v>88</v>
      </c>
      <c r="Z57" s="11">
        <v>2</v>
      </c>
      <c r="AA57" s="22">
        <f t="shared" si="8"/>
        <v>2.2222222222222223E-2</v>
      </c>
      <c r="AB57" s="58">
        <v>0</v>
      </c>
      <c r="AC57" s="58">
        <v>0</v>
      </c>
      <c r="AD57" s="58">
        <v>2</v>
      </c>
      <c r="AE57" s="2" t="s">
        <v>1304</v>
      </c>
      <c r="AF57" t="s">
        <v>1530</v>
      </c>
      <c r="AG57">
        <v>0</v>
      </c>
      <c r="AH57">
        <v>0</v>
      </c>
      <c r="AI57">
        <v>1</v>
      </c>
      <c r="AJ57" s="66" t="str">
        <f t="shared" si="5"/>
        <v>0</v>
      </c>
      <c r="AK57" s="66" t="str">
        <f t="shared" si="6"/>
        <v>1</v>
      </c>
      <c r="AL57" s="11" t="str">
        <f t="shared" si="7"/>
        <v>1</v>
      </c>
      <c r="AM57" s="11">
        <v>0</v>
      </c>
      <c r="AN57" s="11">
        <v>1</v>
      </c>
      <c r="AO57" s="11">
        <v>1</v>
      </c>
    </row>
    <row r="58" spans="1:43" x14ac:dyDescent="0.25">
      <c r="A58" t="s">
        <v>226</v>
      </c>
      <c r="B58" t="s">
        <v>101</v>
      </c>
      <c r="C58">
        <v>2019</v>
      </c>
      <c r="D58" t="s">
        <v>1281</v>
      </c>
      <c r="E58">
        <v>0</v>
      </c>
      <c r="G58" t="s">
        <v>266</v>
      </c>
      <c r="H58">
        <v>0</v>
      </c>
      <c r="I58" s="11" t="s">
        <v>268</v>
      </c>
      <c r="J58" s="11" t="s">
        <v>268</v>
      </c>
      <c r="M58" s="11">
        <v>-2</v>
      </c>
      <c r="N58" s="11" t="s">
        <v>1304</v>
      </c>
      <c r="O58" s="11" t="s">
        <v>1359</v>
      </c>
      <c r="P58" s="11" t="s">
        <v>268</v>
      </c>
      <c r="Q58" t="s">
        <v>268</v>
      </c>
      <c r="R58" s="11">
        <v>8</v>
      </c>
      <c r="S58" s="11">
        <v>7.5</v>
      </c>
      <c r="T58" s="11" t="s">
        <v>1330</v>
      </c>
      <c r="U58" s="11" t="s">
        <v>1368</v>
      </c>
      <c r="V58" s="11">
        <v>8</v>
      </c>
      <c r="Y58">
        <v>0</v>
      </c>
      <c r="Z58" s="11">
        <v>72</v>
      </c>
      <c r="AA58" s="22">
        <f t="shared" si="8"/>
        <v>1</v>
      </c>
      <c r="AB58" s="58">
        <v>0</v>
      </c>
      <c r="AC58" s="58">
        <v>72</v>
      </c>
      <c r="AD58" s="58">
        <v>0</v>
      </c>
      <c r="AE58" s="2" t="s">
        <v>1304</v>
      </c>
      <c r="AF58" t="s">
        <v>1538</v>
      </c>
      <c r="AG58">
        <v>0</v>
      </c>
      <c r="AH58">
        <v>1</v>
      </c>
      <c r="AI58">
        <v>0</v>
      </c>
      <c r="AJ58" s="66" t="str">
        <f t="shared" si="5"/>
        <v>1</v>
      </c>
      <c r="AK58" s="66" t="str">
        <f t="shared" si="6"/>
        <v>0</v>
      </c>
      <c r="AL58" s="11" t="str">
        <f t="shared" si="7"/>
        <v>1</v>
      </c>
      <c r="AM58" s="11">
        <v>1</v>
      </c>
      <c r="AN58" s="11">
        <v>0</v>
      </c>
      <c r="AO58" s="11">
        <v>1</v>
      </c>
    </row>
    <row r="59" spans="1:43" x14ac:dyDescent="0.25">
      <c r="A59" t="s">
        <v>227</v>
      </c>
      <c r="B59" t="s">
        <v>102</v>
      </c>
      <c r="C59">
        <v>2019</v>
      </c>
      <c r="D59" t="s">
        <v>1281</v>
      </c>
      <c r="E59">
        <v>0</v>
      </c>
      <c r="G59" t="s">
        <v>266</v>
      </c>
      <c r="H59">
        <v>0</v>
      </c>
      <c r="I59" s="11" t="s">
        <v>268</v>
      </c>
      <c r="J59" s="11" t="s">
        <v>268</v>
      </c>
      <c r="K59" t="s">
        <v>1541</v>
      </c>
      <c r="M59" s="11">
        <v>-2</v>
      </c>
      <c r="N59" s="11" t="s">
        <v>277</v>
      </c>
      <c r="O59" s="11" t="s">
        <v>1539</v>
      </c>
      <c r="P59" s="11" t="s">
        <v>1540</v>
      </c>
      <c r="Q59" t="s">
        <v>1307</v>
      </c>
      <c r="R59" s="11">
        <v>8</v>
      </c>
      <c r="S59" s="11">
        <v>7.5</v>
      </c>
      <c r="T59" s="11" t="s">
        <v>1330</v>
      </c>
      <c r="U59" s="11" t="s">
        <v>1693</v>
      </c>
      <c r="V59" s="11">
        <v>7</v>
      </c>
      <c r="Y59">
        <v>32</v>
      </c>
      <c r="Z59" s="11">
        <v>0</v>
      </c>
      <c r="AA59" s="22">
        <f t="shared" si="8"/>
        <v>0</v>
      </c>
      <c r="AB59" s="58">
        <v>0</v>
      </c>
      <c r="AC59" s="58">
        <v>0</v>
      </c>
      <c r="AD59" s="58">
        <v>0</v>
      </c>
      <c r="AE59" s="2" t="s">
        <v>1308</v>
      </c>
      <c r="AF59" t="s">
        <v>1542</v>
      </c>
      <c r="AG59">
        <v>0</v>
      </c>
      <c r="AH59">
        <v>0</v>
      </c>
      <c r="AI59">
        <v>0</v>
      </c>
      <c r="AJ59" s="66" t="str">
        <f t="shared" si="5"/>
        <v>0</v>
      </c>
      <c r="AK59" s="66" t="str">
        <f t="shared" si="6"/>
        <v>0</v>
      </c>
      <c r="AL59" s="11" t="str">
        <f t="shared" si="7"/>
        <v>0</v>
      </c>
      <c r="AM59" s="11">
        <v>0</v>
      </c>
      <c r="AN59" s="11">
        <v>0</v>
      </c>
      <c r="AO59" s="11">
        <v>0</v>
      </c>
    </row>
    <row r="60" spans="1:43" x14ac:dyDescent="0.25">
      <c r="A60" t="s">
        <v>228</v>
      </c>
      <c r="B60" t="s">
        <v>103</v>
      </c>
      <c r="C60">
        <v>2020</v>
      </c>
      <c r="D60" t="s">
        <v>1281</v>
      </c>
      <c r="E60">
        <v>0</v>
      </c>
      <c r="G60" t="s">
        <v>266</v>
      </c>
      <c r="H60">
        <v>1</v>
      </c>
      <c r="I60" s="11" t="s">
        <v>1304</v>
      </c>
      <c r="J60" s="11" t="s">
        <v>1304</v>
      </c>
      <c r="K60" t="s">
        <v>1351</v>
      </c>
      <c r="L60" t="s">
        <v>1353</v>
      </c>
      <c r="M60" s="11" t="s">
        <v>1308</v>
      </c>
      <c r="N60" s="11" t="s">
        <v>1308</v>
      </c>
      <c r="O60" s="11" t="s">
        <v>279</v>
      </c>
      <c r="P60" s="11" t="s">
        <v>268</v>
      </c>
      <c r="Q60" t="s">
        <v>1543</v>
      </c>
      <c r="R60" s="11">
        <v>10</v>
      </c>
      <c r="S60" s="11">
        <v>9.5</v>
      </c>
      <c r="T60" s="11" t="s">
        <v>1330</v>
      </c>
      <c r="U60" s="11" t="s">
        <v>1393</v>
      </c>
      <c r="V60" s="11">
        <v>10</v>
      </c>
      <c r="Y60">
        <v>51</v>
      </c>
      <c r="Z60" s="11">
        <v>0</v>
      </c>
      <c r="AA60" s="22">
        <f t="shared" si="8"/>
        <v>0</v>
      </c>
      <c r="AB60" s="58">
        <v>0</v>
      </c>
      <c r="AC60" s="58">
        <v>0</v>
      </c>
      <c r="AD60" s="58">
        <v>0</v>
      </c>
      <c r="AE60" s="2" t="s">
        <v>1308</v>
      </c>
      <c r="AG60">
        <v>0</v>
      </c>
      <c r="AH60">
        <v>0</v>
      </c>
      <c r="AI60">
        <v>0</v>
      </c>
      <c r="AJ60" s="66" t="str">
        <f t="shared" si="5"/>
        <v>0</v>
      </c>
      <c r="AK60" s="66" t="str">
        <f t="shared" si="6"/>
        <v>0</v>
      </c>
      <c r="AL60" s="11" t="str">
        <f t="shared" si="7"/>
        <v>0</v>
      </c>
      <c r="AM60" s="11">
        <v>0</v>
      </c>
      <c r="AN60" s="11">
        <v>0</v>
      </c>
      <c r="AO60" s="11">
        <v>0</v>
      </c>
    </row>
    <row r="61" spans="1:43" x14ac:dyDescent="0.25">
      <c r="A61" t="s">
        <v>230</v>
      </c>
      <c r="B61" t="s">
        <v>105</v>
      </c>
      <c r="C61">
        <v>2019</v>
      </c>
      <c r="D61" t="s">
        <v>1281</v>
      </c>
      <c r="E61">
        <v>0</v>
      </c>
      <c r="F61" t="s">
        <v>1545</v>
      </c>
      <c r="G61" t="s">
        <v>266</v>
      </c>
      <c r="H61">
        <v>0</v>
      </c>
      <c r="I61" s="11" t="s">
        <v>268</v>
      </c>
      <c r="J61" s="11" t="s">
        <v>268</v>
      </c>
      <c r="K61" t="s">
        <v>1489</v>
      </c>
      <c r="M61" s="11">
        <v>-1</v>
      </c>
      <c r="N61" s="11" t="s">
        <v>277</v>
      </c>
      <c r="O61" s="11" t="s">
        <v>1548</v>
      </c>
      <c r="P61" s="11" t="s">
        <v>268</v>
      </c>
      <c r="Q61" t="s">
        <v>268</v>
      </c>
      <c r="R61" s="11">
        <v>6.5</v>
      </c>
      <c r="S61" s="11">
        <v>6.5</v>
      </c>
      <c r="T61" s="11" t="s">
        <v>1546</v>
      </c>
      <c r="U61" s="11" t="s">
        <v>1547</v>
      </c>
      <c r="V61" s="11">
        <v>9</v>
      </c>
      <c r="Y61">
        <v>92</v>
      </c>
      <c r="Z61" s="11">
        <v>0</v>
      </c>
      <c r="AA61" s="22">
        <f t="shared" si="8"/>
        <v>0</v>
      </c>
      <c r="AB61" s="58">
        <v>0</v>
      </c>
      <c r="AC61" s="58">
        <v>0</v>
      </c>
      <c r="AD61" s="58">
        <v>0</v>
      </c>
      <c r="AE61" s="2" t="s">
        <v>1308</v>
      </c>
      <c r="AG61">
        <v>0</v>
      </c>
      <c r="AH61">
        <v>0</v>
      </c>
      <c r="AI61">
        <v>0</v>
      </c>
      <c r="AJ61" s="66" t="str">
        <f t="shared" si="5"/>
        <v>0</v>
      </c>
      <c r="AK61" s="66" t="str">
        <f t="shared" si="6"/>
        <v>0</v>
      </c>
      <c r="AL61" s="11" t="str">
        <f t="shared" si="7"/>
        <v>0</v>
      </c>
      <c r="AM61" s="11">
        <v>0</v>
      </c>
      <c r="AN61" s="11">
        <v>0</v>
      </c>
      <c r="AO61" s="11">
        <v>0</v>
      </c>
      <c r="AQ61" t="s">
        <v>1367</v>
      </c>
    </row>
    <row r="62" spans="1:43" x14ac:dyDescent="0.25">
      <c r="A62" t="s">
        <v>232</v>
      </c>
      <c r="B62" t="s">
        <v>107</v>
      </c>
      <c r="C62">
        <v>2019</v>
      </c>
      <c r="D62" t="s">
        <v>1281</v>
      </c>
      <c r="E62">
        <v>0</v>
      </c>
      <c r="G62" t="s">
        <v>266</v>
      </c>
      <c r="H62">
        <v>1</v>
      </c>
      <c r="I62" s="11" t="s">
        <v>1304</v>
      </c>
      <c r="J62" s="11" t="s">
        <v>1304</v>
      </c>
      <c r="K62" t="s">
        <v>1563</v>
      </c>
      <c r="L62" t="s">
        <v>1555</v>
      </c>
      <c r="M62" s="11" t="s">
        <v>1308</v>
      </c>
      <c r="N62" s="11" t="s">
        <v>1308</v>
      </c>
      <c r="O62" s="11" t="s">
        <v>1554</v>
      </c>
      <c r="P62" s="11" t="s">
        <v>1501</v>
      </c>
      <c r="Q62" s="4" t="s">
        <v>268</v>
      </c>
      <c r="R62" s="11">
        <v>2</v>
      </c>
      <c r="S62" s="11">
        <v>1.9</v>
      </c>
      <c r="T62" s="11" t="s">
        <v>1330</v>
      </c>
      <c r="U62" s="11" t="s">
        <v>1557</v>
      </c>
      <c r="V62" s="11">
        <v>5</v>
      </c>
      <c r="Y62">
        <v>72</v>
      </c>
      <c r="Z62" s="11">
        <v>4</v>
      </c>
      <c r="AA62" s="22">
        <f t="shared" si="8"/>
        <v>5.2631578947368418E-2</v>
      </c>
      <c r="AB62" s="58">
        <v>0</v>
      </c>
      <c r="AC62" s="58">
        <v>0</v>
      </c>
      <c r="AD62" s="58">
        <v>4</v>
      </c>
      <c r="AE62" s="2" t="s">
        <v>1304</v>
      </c>
      <c r="AF62" t="s">
        <v>1556</v>
      </c>
      <c r="AG62">
        <v>1</v>
      </c>
      <c r="AH62">
        <v>0</v>
      </c>
      <c r="AI62">
        <v>1</v>
      </c>
      <c r="AJ62" s="66" t="str">
        <f t="shared" si="5"/>
        <v>1</v>
      </c>
      <c r="AK62" s="66" t="str">
        <f t="shared" si="6"/>
        <v>1</v>
      </c>
      <c r="AL62" s="11" t="str">
        <f t="shared" si="7"/>
        <v>1</v>
      </c>
      <c r="AM62" s="11">
        <v>1</v>
      </c>
      <c r="AN62" s="11">
        <v>1</v>
      </c>
      <c r="AO62" s="11">
        <v>1</v>
      </c>
    </row>
    <row r="63" spans="1:43" x14ac:dyDescent="0.25">
      <c r="A63" t="s">
        <v>233</v>
      </c>
      <c r="B63" t="s">
        <v>108</v>
      </c>
      <c r="C63">
        <v>2020</v>
      </c>
      <c r="D63" t="s">
        <v>1281</v>
      </c>
      <c r="E63">
        <v>0</v>
      </c>
      <c r="F63" t="s">
        <v>1365</v>
      </c>
      <c r="G63" t="s">
        <v>266</v>
      </c>
      <c r="H63">
        <v>0</v>
      </c>
      <c r="I63" s="11" t="s">
        <v>268</v>
      </c>
      <c r="J63" s="11" t="s">
        <v>268</v>
      </c>
      <c r="K63" t="s">
        <v>1564</v>
      </c>
      <c r="L63" t="s">
        <v>1353</v>
      </c>
      <c r="M63" s="11" t="s">
        <v>1308</v>
      </c>
      <c r="N63" s="11" t="s">
        <v>1308</v>
      </c>
      <c r="O63" s="11" t="s">
        <v>1301</v>
      </c>
      <c r="P63" s="11" t="s">
        <v>1561</v>
      </c>
      <c r="Q63" t="s">
        <v>1375</v>
      </c>
      <c r="R63" s="11">
        <v>6</v>
      </c>
      <c r="S63" s="11">
        <v>5.85</v>
      </c>
      <c r="T63" s="11" t="s">
        <v>1330</v>
      </c>
      <c r="U63" s="11" t="s">
        <v>1559</v>
      </c>
      <c r="V63" s="11">
        <v>10</v>
      </c>
      <c r="Y63">
        <v>160</v>
      </c>
      <c r="Z63" s="11">
        <v>10</v>
      </c>
      <c r="AA63" s="22">
        <f t="shared" si="8"/>
        <v>5.8823529411764705E-2</v>
      </c>
      <c r="AB63" s="58">
        <v>0</v>
      </c>
      <c r="AC63" s="58">
        <v>10</v>
      </c>
      <c r="AD63" s="58">
        <v>0</v>
      </c>
      <c r="AE63" s="2" t="s">
        <v>1739</v>
      </c>
      <c r="AF63" t="s">
        <v>1711</v>
      </c>
      <c r="AG63">
        <v>0</v>
      </c>
      <c r="AH63">
        <v>1</v>
      </c>
      <c r="AI63">
        <v>0</v>
      </c>
      <c r="AJ63" s="66" t="str">
        <f t="shared" si="5"/>
        <v>1</v>
      </c>
      <c r="AK63" s="66" t="str">
        <f t="shared" si="6"/>
        <v>0</v>
      </c>
      <c r="AL63" s="11" t="str">
        <f t="shared" si="7"/>
        <v>1</v>
      </c>
      <c r="AM63" s="11">
        <v>1</v>
      </c>
      <c r="AN63" s="11">
        <v>0</v>
      </c>
      <c r="AO63" s="11">
        <v>1</v>
      </c>
      <c r="AQ63" t="s">
        <v>1560</v>
      </c>
    </row>
    <row r="64" spans="1:43" x14ac:dyDescent="0.25">
      <c r="A64" t="s">
        <v>234</v>
      </c>
      <c r="B64" t="s">
        <v>109</v>
      </c>
      <c r="C64">
        <v>2019</v>
      </c>
      <c r="D64" t="s">
        <v>1281</v>
      </c>
      <c r="E64">
        <v>0</v>
      </c>
      <c r="G64" t="s">
        <v>266</v>
      </c>
      <c r="H64">
        <v>0</v>
      </c>
      <c r="I64" s="11" t="s">
        <v>268</v>
      </c>
      <c r="J64" s="11" t="s">
        <v>268</v>
      </c>
      <c r="K64" t="s">
        <v>1461</v>
      </c>
      <c r="M64" s="11" t="s">
        <v>1308</v>
      </c>
      <c r="N64" s="11" t="s">
        <v>1308</v>
      </c>
      <c r="O64" s="11" t="s">
        <v>1562</v>
      </c>
      <c r="P64" s="11" t="s">
        <v>1501</v>
      </c>
      <c r="Q64" t="s">
        <v>1358</v>
      </c>
      <c r="R64" s="11">
        <v>5</v>
      </c>
      <c r="S64" s="11">
        <v>5</v>
      </c>
      <c r="T64" s="11" t="s">
        <v>1327</v>
      </c>
      <c r="U64" s="11">
        <v>10</v>
      </c>
      <c r="V64" s="11">
        <v>10</v>
      </c>
      <c r="Y64">
        <v>46</v>
      </c>
      <c r="Z64" s="11">
        <v>12</v>
      </c>
      <c r="AA64" s="22">
        <f t="shared" si="8"/>
        <v>0.20689655172413793</v>
      </c>
      <c r="AB64" s="58">
        <v>2</v>
      </c>
      <c r="AC64" s="58">
        <v>10</v>
      </c>
      <c r="AD64" s="58">
        <v>0</v>
      </c>
      <c r="AE64" s="2" t="s">
        <v>1565</v>
      </c>
      <c r="AF64" t="s">
        <v>1570</v>
      </c>
      <c r="AG64">
        <v>1</v>
      </c>
      <c r="AH64">
        <v>1</v>
      </c>
      <c r="AI64">
        <v>0</v>
      </c>
      <c r="AJ64" s="66" t="str">
        <f t="shared" si="5"/>
        <v>1</v>
      </c>
      <c r="AK64" s="66" t="str">
        <f t="shared" si="6"/>
        <v>1</v>
      </c>
      <c r="AL64" s="11" t="str">
        <f t="shared" si="7"/>
        <v>1</v>
      </c>
      <c r="AM64" s="11">
        <v>1</v>
      </c>
      <c r="AN64" s="11">
        <v>1</v>
      </c>
      <c r="AO64" s="11">
        <v>1</v>
      </c>
    </row>
    <row r="65" spans="1:43" x14ac:dyDescent="0.25">
      <c r="A65" t="s">
        <v>237</v>
      </c>
      <c r="B65" t="s">
        <v>112</v>
      </c>
      <c r="C65">
        <v>2019</v>
      </c>
      <c r="D65" t="s">
        <v>1281</v>
      </c>
      <c r="E65">
        <v>0</v>
      </c>
      <c r="G65" t="s">
        <v>266</v>
      </c>
      <c r="H65">
        <v>0</v>
      </c>
      <c r="I65" s="11" t="s">
        <v>268</v>
      </c>
      <c r="J65" s="11" t="s">
        <v>268</v>
      </c>
      <c r="L65" t="s">
        <v>1377</v>
      </c>
      <c r="M65" s="11" t="s">
        <v>1308</v>
      </c>
      <c r="N65" s="11" t="s">
        <v>1308</v>
      </c>
      <c r="O65" s="11" t="s">
        <v>280</v>
      </c>
      <c r="P65" s="11" t="s">
        <v>1497</v>
      </c>
      <c r="Q65" s="4" t="s">
        <v>1358</v>
      </c>
      <c r="R65" s="11">
        <v>4.5</v>
      </c>
      <c r="S65" s="11">
        <v>4.5</v>
      </c>
      <c r="T65" s="11" t="s">
        <v>1330</v>
      </c>
      <c r="U65" s="11" t="s">
        <v>1576</v>
      </c>
      <c r="V65" s="11">
        <v>8</v>
      </c>
      <c r="Y65">
        <v>25</v>
      </c>
      <c r="Z65" s="11">
        <v>0</v>
      </c>
      <c r="AA65" s="22">
        <f t="shared" si="8"/>
        <v>0</v>
      </c>
      <c r="AB65" s="58">
        <v>0</v>
      </c>
      <c r="AC65" s="58">
        <v>0</v>
      </c>
      <c r="AD65" s="58">
        <v>0</v>
      </c>
      <c r="AE65" t="s">
        <v>268</v>
      </c>
      <c r="AG65">
        <v>0</v>
      </c>
      <c r="AH65">
        <v>0</v>
      </c>
      <c r="AI65">
        <v>0</v>
      </c>
      <c r="AJ65" s="66" t="str">
        <f t="shared" si="5"/>
        <v>0</v>
      </c>
      <c r="AK65" s="66" t="str">
        <f t="shared" si="6"/>
        <v>0</v>
      </c>
      <c r="AL65" s="11" t="str">
        <f t="shared" si="7"/>
        <v>0</v>
      </c>
      <c r="AM65" s="11">
        <v>0</v>
      </c>
      <c r="AN65" s="11">
        <v>0</v>
      </c>
      <c r="AO65" s="11">
        <v>0</v>
      </c>
    </row>
    <row r="66" spans="1:43" x14ac:dyDescent="0.25">
      <c r="A66" t="s">
        <v>238</v>
      </c>
      <c r="B66" t="s">
        <v>113</v>
      </c>
      <c r="C66">
        <v>2019</v>
      </c>
      <c r="D66" t="s">
        <v>1281</v>
      </c>
      <c r="E66">
        <v>0</v>
      </c>
      <c r="G66" t="s">
        <v>266</v>
      </c>
      <c r="H66">
        <v>1</v>
      </c>
      <c r="I66" s="11" t="s">
        <v>268</v>
      </c>
      <c r="J66" s="11" t="s">
        <v>1485</v>
      </c>
      <c r="K66" t="s">
        <v>1461</v>
      </c>
      <c r="L66" t="s">
        <v>1608</v>
      </c>
      <c r="M66" s="11" t="s">
        <v>1301</v>
      </c>
      <c r="N66" s="11" t="s">
        <v>1300</v>
      </c>
      <c r="O66" s="11" t="s">
        <v>1418</v>
      </c>
      <c r="P66" s="11" t="s">
        <v>1497</v>
      </c>
      <c r="Q66" s="4" t="s">
        <v>1358</v>
      </c>
      <c r="R66" s="11">
        <v>6</v>
      </c>
      <c r="S66" s="11">
        <v>6</v>
      </c>
      <c r="T66" s="11" t="s">
        <v>1327</v>
      </c>
      <c r="U66" s="11" t="s">
        <v>1304</v>
      </c>
      <c r="Y66">
        <v>1175</v>
      </c>
      <c r="Z66" s="11">
        <v>0</v>
      </c>
      <c r="AA66" s="22">
        <f t="shared" si="8"/>
        <v>0</v>
      </c>
      <c r="AB66" s="58">
        <v>0</v>
      </c>
      <c r="AC66" s="58">
        <v>0</v>
      </c>
      <c r="AD66" s="58">
        <v>0</v>
      </c>
      <c r="AE66" s="2" t="s">
        <v>268</v>
      </c>
      <c r="AG66">
        <v>0</v>
      </c>
      <c r="AH66">
        <v>0</v>
      </c>
      <c r="AI66">
        <v>0</v>
      </c>
      <c r="AJ66" s="66" t="str">
        <f t="shared" ref="AJ66:AJ79" si="9">IF(SUM(AG66:AH66)&gt;0,"1","0")</f>
        <v>0</v>
      </c>
      <c r="AK66" s="66" t="str">
        <f t="shared" ref="AK66:AK79" si="10">IF(SUM(AI66,AG66)&gt;0,"1","0")</f>
        <v>0</v>
      </c>
      <c r="AL66" s="11" t="str">
        <f t="shared" ref="AL66:AL79" si="11">IF(SUM(AG66:AI66)&gt;0,"1","0")</f>
        <v>0</v>
      </c>
      <c r="AM66" s="11">
        <v>0</v>
      </c>
      <c r="AN66" s="11">
        <v>0</v>
      </c>
      <c r="AO66" s="11">
        <v>0</v>
      </c>
    </row>
    <row r="67" spans="1:43" x14ac:dyDescent="0.25">
      <c r="A67" t="s">
        <v>240</v>
      </c>
      <c r="B67" t="s">
        <v>115</v>
      </c>
      <c r="C67">
        <v>2020</v>
      </c>
      <c r="D67" t="s">
        <v>1281</v>
      </c>
      <c r="E67">
        <v>0</v>
      </c>
      <c r="G67" t="s">
        <v>266</v>
      </c>
      <c r="H67">
        <v>1</v>
      </c>
      <c r="I67" s="11" t="s">
        <v>268</v>
      </c>
      <c r="J67" s="11">
        <v>1</v>
      </c>
      <c r="K67" t="s">
        <v>1634</v>
      </c>
      <c r="L67" t="s">
        <v>1579</v>
      </c>
      <c r="M67" s="11" t="s">
        <v>1308</v>
      </c>
      <c r="N67" s="11" t="s">
        <v>1308</v>
      </c>
      <c r="O67" s="11" t="s">
        <v>280</v>
      </c>
      <c r="P67" s="11" t="s">
        <v>1497</v>
      </c>
      <c r="Q67" t="s">
        <v>1578</v>
      </c>
      <c r="R67" s="11">
        <v>6</v>
      </c>
      <c r="S67" s="11">
        <v>6</v>
      </c>
      <c r="T67" s="11" t="s">
        <v>1330</v>
      </c>
      <c r="U67" s="11" t="s">
        <v>1415</v>
      </c>
      <c r="V67" s="11">
        <v>11</v>
      </c>
      <c r="Y67">
        <v>107</v>
      </c>
      <c r="Z67" s="11">
        <v>9</v>
      </c>
      <c r="AA67" s="22">
        <f t="shared" si="8"/>
        <v>7.7586206896551727E-2</v>
      </c>
      <c r="AB67" s="58">
        <v>0</v>
      </c>
      <c r="AC67" s="58">
        <v>2</v>
      </c>
      <c r="AD67" s="58">
        <v>2</v>
      </c>
      <c r="AE67" s="2" t="s">
        <v>1581</v>
      </c>
      <c r="AF67" t="s">
        <v>1727</v>
      </c>
      <c r="AG67">
        <v>0</v>
      </c>
      <c r="AH67">
        <v>1</v>
      </c>
      <c r="AI67">
        <v>1</v>
      </c>
      <c r="AJ67" s="66" t="str">
        <f t="shared" si="9"/>
        <v>1</v>
      </c>
      <c r="AK67" s="66" t="str">
        <f t="shared" si="10"/>
        <v>1</v>
      </c>
      <c r="AL67" s="11" t="str">
        <f t="shared" si="11"/>
        <v>1</v>
      </c>
      <c r="AM67" s="11">
        <v>1</v>
      </c>
      <c r="AN67" s="11">
        <v>1</v>
      </c>
      <c r="AO67" s="11">
        <v>1</v>
      </c>
    </row>
    <row r="68" spans="1:43" x14ac:dyDescent="0.25">
      <c r="A68" t="s">
        <v>241</v>
      </c>
      <c r="B68" t="s">
        <v>116</v>
      </c>
      <c r="C68">
        <v>2020</v>
      </c>
      <c r="D68" t="s">
        <v>1281</v>
      </c>
      <c r="E68">
        <v>0</v>
      </c>
      <c r="F68" t="s">
        <v>1365</v>
      </c>
      <c r="G68" t="s">
        <v>266</v>
      </c>
      <c r="H68">
        <v>1</v>
      </c>
      <c r="I68" s="11" t="s">
        <v>1304</v>
      </c>
      <c r="J68" s="11">
        <v>10</v>
      </c>
      <c r="K68" t="s">
        <v>1585</v>
      </c>
      <c r="L68" t="s">
        <v>1587</v>
      </c>
      <c r="M68" s="11">
        <v>-2</v>
      </c>
      <c r="N68" s="11" t="s">
        <v>277</v>
      </c>
      <c r="O68" s="11" t="s">
        <v>1359</v>
      </c>
      <c r="P68" s="11" t="s">
        <v>1584</v>
      </c>
      <c r="Q68" t="s">
        <v>1583</v>
      </c>
      <c r="R68" s="11">
        <v>9</v>
      </c>
      <c r="S68" s="11">
        <v>7.5</v>
      </c>
      <c r="T68" s="11" t="s">
        <v>1330</v>
      </c>
      <c r="U68" s="11" t="s">
        <v>1289</v>
      </c>
      <c r="V68" s="11">
        <v>10</v>
      </c>
      <c r="Y68">
        <v>32</v>
      </c>
      <c r="Z68" s="11">
        <v>3</v>
      </c>
      <c r="AA68" s="22">
        <f t="shared" si="8"/>
        <v>8.5714285714285715E-2</v>
      </c>
      <c r="AB68" s="58">
        <v>0</v>
      </c>
      <c r="AC68" s="58">
        <v>3</v>
      </c>
      <c r="AD68" s="58">
        <v>0</v>
      </c>
      <c r="AE68" s="2" t="s">
        <v>1588</v>
      </c>
      <c r="AF68" t="s">
        <v>1717</v>
      </c>
      <c r="AG68">
        <v>0</v>
      </c>
      <c r="AH68">
        <v>1</v>
      </c>
      <c r="AI68">
        <v>0</v>
      </c>
      <c r="AJ68" s="66" t="str">
        <f t="shared" si="9"/>
        <v>1</v>
      </c>
      <c r="AK68" s="66" t="str">
        <f t="shared" si="10"/>
        <v>0</v>
      </c>
      <c r="AL68" s="11" t="str">
        <f t="shared" si="11"/>
        <v>1</v>
      </c>
      <c r="AM68" s="11">
        <v>1</v>
      </c>
      <c r="AN68" s="11">
        <v>0</v>
      </c>
      <c r="AO68" s="11">
        <v>1</v>
      </c>
      <c r="AQ68" t="s">
        <v>1367</v>
      </c>
    </row>
    <row r="69" spans="1:43" x14ac:dyDescent="0.25">
      <c r="A69" t="s">
        <v>245</v>
      </c>
      <c r="B69" t="s">
        <v>120</v>
      </c>
      <c r="C69">
        <v>2020</v>
      </c>
      <c r="D69" t="s">
        <v>1281</v>
      </c>
      <c r="E69">
        <v>0</v>
      </c>
      <c r="G69" t="s">
        <v>266</v>
      </c>
      <c r="H69">
        <v>1</v>
      </c>
      <c r="I69" s="11" t="s">
        <v>1304</v>
      </c>
      <c r="J69" s="11" t="s">
        <v>1304</v>
      </c>
      <c r="K69" t="s">
        <v>1591</v>
      </c>
      <c r="L69" t="s">
        <v>1594</v>
      </c>
      <c r="M69" s="11" t="s">
        <v>1308</v>
      </c>
      <c r="N69" s="11" t="s">
        <v>1308</v>
      </c>
      <c r="O69" s="11" t="s">
        <v>279</v>
      </c>
      <c r="P69" s="11" t="s">
        <v>268</v>
      </c>
      <c r="Q69" t="s">
        <v>1593</v>
      </c>
      <c r="R69" s="11">
        <v>4</v>
      </c>
      <c r="S69" s="11">
        <v>3.95</v>
      </c>
      <c r="T69" s="11" t="s">
        <v>1330</v>
      </c>
      <c r="U69" s="11">
        <v>12</v>
      </c>
      <c r="V69" s="11">
        <v>12</v>
      </c>
      <c r="Y69">
        <v>36</v>
      </c>
      <c r="Z69" s="11">
        <v>4</v>
      </c>
      <c r="AA69" s="22">
        <f t="shared" si="8"/>
        <v>0.1</v>
      </c>
      <c r="AB69" s="58">
        <v>0</v>
      </c>
      <c r="AC69" s="58">
        <v>0</v>
      </c>
      <c r="AD69" s="58">
        <v>4</v>
      </c>
      <c r="AE69" s="2" t="s">
        <v>1304</v>
      </c>
      <c r="AF69" t="s">
        <v>1590</v>
      </c>
      <c r="AG69">
        <v>0</v>
      </c>
      <c r="AH69">
        <v>0</v>
      </c>
      <c r="AI69">
        <v>1</v>
      </c>
      <c r="AJ69" s="66" t="str">
        <f t="shared" si="9"/>
        <v>0</v>
      </c>
      <c r="AK69" s="66" t="str">
        <f t="shared" si="10"/>
        <v>1</v>
      </c>
      <c r="AL69" s="11" t="str">
        <f t="shared" si="11"/>
        <v>1</v>
      </c>
      <c r="AM69" s="11">
        <v>0</v>
      </c>
      <c r="AN69" s="11">
        <v>1</v>
      </c>
      <c r="AO69" s="11">
        <v>1</v>
      </c>
    </row>
    <row r="70" spans="1:43" x14ac:dyDescent="0.25">
      <c r="A70" t="s">
        <v>249</v>
      </c>
      <c r="B70" t="s">
        <v>124</v>
      </c>
      <c r="C70">
        <v>2020</v>
      </c>
      <c r="D70" t="s">
        <v>1281</v>
      </c>
      <c r="E70">
        <v>0</v>
      </c>
      <c r="F70" t="s">
        <v>1341</v>
      </c>
      <c r="G70" t="s">
        <v>266</v>
      </c>
      <c r="H70">
        <v>0</v>
      </c>
      <c r="I70" s="11" t="s">
        <v>268</v>
      </c>
      <c r="J70" s="11" t="s">
        <v>268</v>
      </c>
      <c r="K70" t="s">
        <v>1461</v>
      </c>
      <c r="M70" s="11" t="s">
        <v>1308</v>
      </c>
      <c r="N70" s="11" t="s">
        <v>1308</v>
      </c>
      <c r="O70" s="11" t="s">
        <v>1451</v>
      </c>
      <c r="P70" s="11" t="s">
        <v>1498</v>
      </c>
      <c r="Q70" t="s">
        <v>1450</v>
      </c>
      <c r="R70" s="11">
        <v>4</v>
      </c>
      <c r="S70" s="11">
        <v>3</v>
      </c>
      <c r="T70" s="11" t="s">
        <v>1327</v>
      </c>
      <c r="U70" s="11" t="s">
        <v>1455</v>
      </c>
      <c r="V70" s="11">
        <v>6</v>
      </c>
      <c r="Y70">
        <v>86</v>
      </c>
      <c r="Z70" s="11">
        <v>8</v>
      </c>
      <c r="AA70" s="22">
        <f t="shared" si="8"/>
        <v>8.5106382978723402E-2</v>
      </c>
      <c r="AB70" s="58">
        <v>0</v>
      </c>
      <c r="AC70" s="58">
        <v>8</v>
      </c>
      <c r="AD70" s="58">
        <v>0</v>
      </c>
      <c r="AE70" s="2" t="s">
        <v>1595</v>
      </c>
      <c r="AF70" t="s">
        <v>1725</v>
      </c>
      <c r="AG70">
        <v>0</v>
      </c>
      <c r="AH70">
        <v>1</v>
      </c>
      <c r="AI70">
        <v>0</v>
      </c>
      <c r="AJ70" s="66" t="str">
        <f t="shared" si="9"/>
        <v>1</v>
      </c>
      <c r="AK70" s="66" t="str">
        <f t="shared" si="10"/>
        <v>0</v>
      </c>
      <c r="AL70" s="11" t="str">
        <f t="shared" si="11"/>
        <v>1</v>
      </c>
      <c r="AM70" s="11">
        <v>1</v>
      </c>
      <c r="AN70" s="11">
        <v>0</v>
      </c>
      <c r="AO70" s="11">
        <v>1</v>
      </c>
    </row>
    <row r="71" spans="1:43" x14ac:dyDescent="0.25">
      <c r="A71" t="s">
        <v>252</v>
      </c>
      <c r="B71" t="s">
        <v>127</v>
      </c>
      <c r="C71">
        <v>2020</v>
      </c>
      <c r="D71" t="s">
        <v>1281</v>
      </c>
      <c r="E71">
        <v>0</v>
      </c>
      <c r="F71" t="s">
        <v>1521</v>
      </c>
      <c r="G71" t="s">
        <v>266</v>
      </c>
      <c r="H71">
        <v>0</v>
      </c>
      <c r="I71" s="11" t="s">
        <v>268</v>
      </c>
      <c r="J71" s="11" t="s">
        <v>268</v>
      </c>
      <c r="K71" t="s">
        <v>1461</v>
      </c>
      <c r="M71" s="11" t="s">
        <v>1301</v>
      </c>
      <c r="N71" s="11" t="s">
        <v>1308</v>
      </c>
      <c r="O71" s="11" t="s">
        <v>1597</v>
      </c>
      <c r="P71" s="11" t="s">
        <v>1506</v>
      </c>
      <c r="Q71" t="s">
        <v>1307</v>
      </c>
      <c r="R71" s="11">
        <v>7</v>
      </c>
      <c r="S71" s="11">
        <v>6.95</v>
      </c>
      <c r="T71" s="11" t="s">
        <v>1330</v>
      </c>
      <c r="U71" s="11" t="s">
        <v>1596</v>
      </c>
      <c r="V71" s="11">
        <v>11</v>
      </c>
      <c r="Y71">
        <v>102</v>
      </c>
      <c r="Z71" s="11">
        <v>19</v>
      </c>
      <c r="AA71" s="22">
        <f t="shared" si="8"/>
        <v>0.15702479338842976</v>
      </c>
      <c r="AB71" s="58">
        <v>0</v>
      </c>
      <c r="AC71" s="58">
        <v>3</v>
      </c>
      <c r="AD71" s="58">
        <v>16</v>
      </c>
      <c r="AE71" s="2" t="s">
        <v>1598</v>
      </c>
      <c r="AF71" t="s">
        <v>1729</v>
      </c>
      <c r="AG71">
        <v>0</v>
      </c>
      <c r="AH71">
        <v>1</v>
      </c>
      <c r="AI71">
        <v>1</v>
      </c>
      <c r="AJ71" s="66" t="str">
        <f t="shared" si="9"/>
        <v>1</v>
      </c>
      <c r="AK71" s="66" t="str">
        <f t="shared" si="10"/>
        <v>1</v>
      </c>
      <c r="AL71" s="11" t="str">
        <f t="shared" si="11"/>
        <v>1</v>
      </c>
      <c r="AM71" s="11">
        <v>1</v>
      </c>
      <c r="AN71" s="11">
        <v>1</v>
      </c>
      <c r="AO71" s="11">
        <v>1</v>
      </c>
      <c r="AQ71" t="s">
        <v>1367</v>
      </c>
    </row>
    <row r="72" spans="1:43" x14ac:dyDescent="0.25">
      <c r="A72" t="s">
        <v>253</v>
      </c>
      <c r="B72" t="s">
        <v>128</v>
      </c>
      <c r="C72">
        <v>2020</v>
      </c>
      <c r="D72" t="s">
        <v>1281</v>
      </c>
      <c r="E72">
        <v>0</v>
      </c>
      <c r="G72" t="s">
        <v>266</v>
      </c>
      <c r="H72">
        <v>1</v>
      </c>
      <c r="I72" s="11" t="s">
        <v>268</v>
      </c>
      <c r="J72" s="11" t="s">
        <v>1601</v>
      </c>
      <c r="K72" t="s">
        <v>1461</v>
      </c>
      <c r="L72" t="s">
        <v>1607</v>
      </c>
      <c r="M72" s="11" t="s">
        <v>1308</v>
      </c>
      <c r="N72" s="11" t="s">
        <v>1308</v>
      </c>
      <c r="O72" s="11" t="s">
        <v>280</v>
      </c>
      <c r="P72" s="11" t="s">
        <v>1497</v>
      </c>
      <c r="Q72" t="s">
        <v>1602</v>
      </c>
      <c r="R72" s="11">
        <v>10</v>
      </c>
      <c r="S72" s="11">
        <v>10</v>
      </c>
      <c r="T72" s="11" t="s">
        <v>1694</v>
      </c>
      <c r="U72" s="11" t="s">
        <v>1393</v>
      </c>
      <c r="V72" s="11">
        <v>10</v>
      </c>
      <c r="X72" s="11" t="s">
        <v>1604</v>
      </c>
      <c r="Y72">
        <v>145</v>
      </c>
      <c r="Z72" s="11">
        <v>5</v>
      </c>
      <c r="AA72" s="22">
        <f t="shared" si="8"/>
        <v>3.3333333333333333E-2</v>
      </c>
      <c r="AB72" s="58">
        <v>1</v>
      </c>
      <c r="AC72" s="58">
        <v>1</v>
      </c>
      <c r="AD72" s="58">
        <v>3</v>
      </c>
      <c r="AE72" s="2" t="s">
        <v>1605</v>
      </c>
      <c r="AF72" t="s">
        <v>1728</v>
      </c>
      <c r="AG72">
        <v>1</v>
      </c>
      <c r="AH72">
        <v>1</v>
      </c>
      <c r="AI72">
        <v>1</v>
      </c>
      <c r="AJ72" s="66" t="str">
        <f t="shared" si="9"/>
        <v>1</v>
      </c>
      <c r="AK72" s="66" t="str">
        <f t="shared" si="10"/>
        <v>1</v>
      </c>
      <c r="AL72" s="11" t="str">
        <f t="shared" si="11"/>
        <v>1</v>
      </c>
      <c r="AM72" s="11">
        <v>1</v>
      </c>
      <c r="AN72" s="11">
        <v>1</v>
      </c>
      <c r="AO72" s="11">
        <v>1</v>
      </c>
    </row>
    <row r="73" spans="1:43" x14ac:dyDescent="0.25">
      <c r="A73" t="s">
        <v>254</v>
      </c>
      <c r="B73" t="s">
        <v>129</v>
      </c>
      <c r="C73">
        <v>2020</v>
      </c>
      <c r="D73" t="s">
        <v>1281</v>
      </c>
      <c r="E73">
        <v>0</v>
      </c>
      <c r="G73" t="s">
        <v>266</v>
      </c>
      <c r="H73">
        <v>1</v>
      </c>
      <c r="I73" s="11" t="s">
        <v>268</v>
      </c>
      <c r="J73" s="11" t="s">
        <v>1485</v>
      </c>
      <c r="L73" t="s">
        <v>1608</v>
      </c>
      <c r="M73" s="11" t="s">
        <v>1308</v>
      </c>
      <c r="N73" s="11" t="s">
        <v>1308</v>
      </c>
      <c r="O73" s="11" t="s">
        <v>283</v>
      </c>
      <c r="P73" s="11" t="s">
        <v>268</v>
      </c>
      <c r="Q73" t="s">
        <v>1358</v>
      </c>
      <c r="R73" s="11">
        <v>8</v>
      </c>
      <c r="S73" s="11">
        <v>8</v>
      </c>
      <c r="T73" s="11" t="s">
        <v>1330</v>
      </c>
      <c r="U73" s="11" t="s">
        <v>1610</v>
      </c>
      <c r="V73" s="11">
        <v>15</v>
      </c>
      <c r="Y73">
        <v>97</v>
      </c>
      <c r="Z73" s="11">
        <v>2</v>
      </c>
      <c r="AA73" s="22">
        <f t="shared" si="8"/>
        <v>2.0202020202020204E-2</v>
      </c>
      <c r="AB73" s="58">
        <v>2</v>
      </c>
      <c r="AC73" s="58">
        <v>0</v>
      </c>
      <c r="AD73" s="58">
        <v>0</v>
      </c>
      <c r="AE73" s="2" t="s">
        <v>1304</v>
      </c>
      <c r="AF73" t="s">
        <v>1609</v>
      </c>
      <c r="AG73">
        <v>1</v>
      </c>
      <c r="AH73">
        <v>1</v>
      </c>
      <c r="AI73">
        <v>0</v>
      </c>
      <c r="AJ73" s="66" t="str">
        <f t="shared" si="9"/>
        <v>1</v>
      </c>
      <c r="AK73" s="66" t="str">
        <f t="shared" si="10"/>
        <v>1</v>
      </c>
      <c r="AL73" s="11" t="str">
        <f t="shared" si="11"/>
        <v>1</v>
      </c>
      <c r="AM73" s="11">
        <v>1</v>
      </c>
      <c r="AN73" s="11">
        <v>1</v>
      </c>
      <c r="AO73" s="11">
        <v>1</v>
      </c>
    </row>
    <row r="74" spans="1:43" x14ac:dyDescent="0.25">
      <c r="A74" t="s">
        <v>255</v>
      </c>
      <c r="B74" t="s">
        <v>130</v>
      </c>
      <c r="C74">
        <v>2020</v>
      </c>
      <c r="D74" t="s">
        <v>1281</v>
      </c>
      <c r="E74">
        <v>0</v>
      </c>
      <c r="G74" t="s">
        <v>266</v>
      </c>
      <c r="H74">
        <v>1</v>
      </c>
      <c r="I74" s="11" t="s">
        <v>268</v>
      </c>
      <c r="J74" s="11" t="s">
        <v>1485</v>
      </c>
      <c r="L74" t="s">
        <v>1608</v>
      </c>
      <c r="M74" s="11" t="s">
        <v>1308</v>
      </c>
      <c r="N74" s="11" t="s">
        <v>1308</v>
      </c>
      <c r="O74" s="11" t="s">
        <v>283</v>
      </c>
      <c r="P74" s="11" t="s">
        <v>268</v>
      </c>
      <c r="Q74" t="s">
        <v>1358</v>
      </c>
      <c r="R74" s="11">
        <v>8</v>
      </c>
      <c r="S74" s="11">
        <v>8</v>
      </c>
      <c r="T74" s="11" t="s">
        <v>1330</v>
      </c>
      <c r="U74" s="11" t="s">
        <v>1610</v>
      </c>
      <c r="V74" s="11">
        <v>15</v>
      </c>
      <c r="Y74">
        <v>57</v>
      </c>
      <c r="Z74" s="11">
        <v>0</v>
      </c>
      <c r="AA74" s="22">
        <f t="shared" si="8"/>
        <v>0</v>
      </c>
      <c r="AB74" s="58">
        <v>0</v>
      </c>
      <c r="AC74" s="58">
        <v>0</v>
      </c>
      <c r="AD74" s="58">
        <v>0</v>
      </c>
      <c r="AE74" s="2" t="s">
        <v>268</v>
      </c>
      <c r="AG74">
        <v>0</v>
      </c>
      <c r="AH74">
        <v>0</v>
      </c>
      <c r="AI74">
        <v>0</v>
      </c>
      <c r="AJ74" s="66" t="str">
        <f t="shared" si="9"/>
        <v>0</v>
      </c>
      <c r="AK74" s="66" t="str">
        <f t="shared" si="10"/>
        <v>0</v>
      </c>
      <c r="AL74" s="11" t="str">
        <f t="shared" si="11"/>
        <v>0</v>
      </c>
      <c r="AM74" s="11">
        <v>0</v>
      </c>
      <c r="AN74" s="11">
        <v>0</v>
      </c>
      <c r="AO74" s="11">
        <v>0</v>
      </c>
    </row>
    <row r="75" spans="1:43" x14ac:dyDescent="0.25">
      <c r="A75" t="s">
        <v>256</v>
      </c>
      <c r="B75" t="s">
        <v>131</v>
      </c>
      <c r="C75">
        <v>2019</v>
      </c>
      <c r="D75" t="s">
        <v>1281</v>
      </c>
      <c r="E75">
        <v>0</v>
      </c>
      <c r="F75" t="s">
        <v>1365</v>
      </c>
      <c r="G75" t="s">
        <v>266</v>
      </c>
      <c r="H75">
        <v>1</v>
      </c>
      <c r="I75" s="11" t="s">
        <v>268</v>
      </c>
      <c r="J75" s="11">
        <v>10</v>
      </c>
      <c r="K75" t="s">
        <v>1461</v>
      </c>
      <c r="L75" t="s">
        <v>1608</v>
      </c>
      <c r="M75" s="11" t="s">
        <v>1308</v>
      </c>
      <c r="N75" s="11" t="s">
        <v>1308</v>
      </c>
      <c r="O75" s="11" t="s">
        <v>1611</v>
      </c>
      <c r="P75" s="11" t="s">
        <v>1497</v>
      </c>
      <c r="Q75" t="s">
        <v>1602</v>
      </c>
      <c r="R75" s="11">
        <v>15</v>
      </c>
      <c r="S75" s="11">
        <v>15</v>
      </c>
      <c r="T75" s="11" t="s">
        <v>1330</v>
      </c>
      <c r="U75" s="11" t="s">
        <v>1286</v>
      </c>
      <c r="V75" s="11">
        <v>6</v>
      </c>
      <c r="Y75">
        <v>71</v>
      </c>
      <c r="Z75" s="11">
        <v>5</v>
      </c>
      <c r="AA75" s="22">
        <f t="shared" si="8"/>
        <v>6.5789473684210523E-2</v>
      </c>
      <c r="AB75" s="58">
        <v>0</v>
      </c>
      <c r="AC75" s="58">
        <v>0</v>
      </c>
      <c r="AD75" s="58">
        <v>5</v>
      </c>
      <c r="AE75" s="2" t="s">
        <v>1304</v>
      </c>
      <c r="AF75" t="s">
        <v>1612</v>
      </c>
      <c r="AG75">
        <v>0</v>
      </c>
      <c r="AH75">
        <v>0</v>
      </c>
      <c r="AI75">
        <v>1</v>
      </c>
      <c r="AJ75" s="66" t="str">
        <f t="shared" si="9"/>
        <v>0</v>
      </c>
      <c r="AK75" s="66" t="str">
        <f t="shared" si="10"/>
        <v>1</v>
      </c>
      <c r="AL75" s="11" t="str">
        <f t="shared" si="11"/>
        <v>1</v>
      </c>
      <c r="AM75" s="11">
        <v>0</v>
      </c>
      <c r="AN75" s="11">
        <v>1</v>
      </c>
      <c r="AO75" s="11">
        <v>1</v>
      </c>
    </row>
    <row r="76" spans="1:43" x14ac:dyDescent="0.25">
      <c r="A76" s="17" t="s">
        <v>257</v>
      </c>
      <c r="B76" s="17" t="s">
        <v>132</v>
      </c>
      <c r="C76" s="17">
        <v>2019</v>
      </c>
      <c r="D76" s="17" t="s">
        <v>1281</v>
      </c>
      <c r="E76" s="17">
        <v>0</v>
      </c>
      <c r="F76" s="17" t="s">
        <v>1614</v>
      </c>
      <c r="G76" s="17" t="s">
        <v>1271</v>
      </c>
      <c r="H76" s="17">
        <v>1</v>
      </c>
      <c r="I76" s="18">
        <v>1.5900000000000001E-2</v>
      </c>
      <c r="J76" s="18">
        <v>5</v>
      </c>
      <c r="K76" s="17"/>
      <c r="L76" s="17" t="s">
        <v>1618</v>
      </c>
      <c r="M76" s="18" t="s">
        <v>1308</v>
      </c>
      <c r="N76" s="18" t="s">
        <v>1308</v>
      </c>
      <c r="O76" s="18" t="s">
        <v>1308</v>
      </c>
      <c r="P76" s="18" t="s">
        <v>268</v>
      </c>
      <c r="Q76" s="20" t="s">
        <v>1483</v>
      </c>
      <c r="R76" s="18">
        <v>3.5</v>
      </c>
      <c r="S76" s="18">
        <v>3</v>
      </c>
      <c r="T76" s="18" t="s">
        <v>1330</v>
      </c>
      <c r="U76" s="18">
        <v>2.5</v>
      </c>
      <c r="V76" s="18">
        <v>2.5</v>
      </c>
      <c r="W76" s="18"/>
      <c r="X76" s="18" t="s">
        <v>1615</v>
      </c>
      <c r="Y76" s="17">
        <v>21</v>
      </c>
      <c r="Z76" s="18">
        <v>1</v>
      </c>
      <c r="AA76" s="23">
        <f t="shared" si="8"/>
        <v>4.5454545454545456E-2</v>
      </c>
      <c r="AB76" s="64">
        <v>0</v>
      </c>
      <c r="AC76" s="64">
        <v>1</v>
      </c>
      <c r="AD76" s="64">
        <v>0</v>
      </c>
      <c r="AE76" s="19" t="s">
        <v>1613</v>
      </c>
      <c r="AF76" s="17" t="s">
        <v>1670</v>
      </c>
      <c r="AG76" s="17">
        <v>0</v>
      </c>
      <c r="AH76" s="17">
        <v>1</v>
      </c>
      <c r="AI76" s="17">
        <v>0</v>
      </c>
      <c r="AJ76" s="72" t="str">
        <f t="shared" si="9"/>
        <v>1</v>
      </c>
      <c r="AK76" s="72" t="str">
        <f t="shared" si="10"/>
        <v>0</v>
      </c>
      <c r="AL76" s="18" t="str">
        <f t="shared" si="11"/>
        <v>1</v>
      </c>
      <c r="AM76" s="18">
        <v>1</v>
      </c>
      <c r="AN76" s="18">
        <v>0</v>
      </c>
      <c r="AO76" s="18">
        <v>1</v>
      </c>
      <c r="AP76" s="17"/>
      <c r="AQ76" s="17" t="s">
        <v>1434</v>
      </c>
    </row>
    <row r="77" spans="1:43" x14ac:dyDescent="0.25">
      <c r="A77" s="17" t="s">
        <v>257</v>
      </c>
      <c r="B77" s="17" t="s">
        <v>132</v>
      </c>
      <c r="C77" s="17">
        <v>2019</v>
      </c>
      <c r="D77" s="17" t="s">
        <v>1281</v>
      </c>
      <c r="E77" s="17">
        <v>0</v>
      </c>
      <c r="F77" s="17" t="s">
        <v>1614</v>
      </c>
      <c r="G77" s="17" t="s">
        <v>1271</v>
      </c>
      <c r="H77" s="17">
        <v>1</v>
      </c>
      <c r="I77" s="18">
        <v>1.5900000000000001E-2</v>
      </c>
      <c r="J77" s="18">
        <v>5</v>
      </c>
      <c r="K77" s="17"/>
      <c r="L77" s="17" t="s">
        <v>1618</v>
      </c>
      <c r="M77" s="18" t="s">
        <v>1308</v>
      </c>
      <c r="N77" s="18" t="s">
        <v>1308</v>
      </c>
      <c r="O77" s="18" t="s">
        <v>1308</v>
      </c>
      <c r="P77" s="18" t="s">
        <v>268</v>
      </c>
      <c r="Q77" s="20" t="s">
        <v>1483</v>
      </c>
      <c r="R77" s="18">
        <v>4</v>
      </c>
      <c r="S77" s="18">
        <v>3.5</v>
      </c>
      <c r="T77" s="18" t="s">
        <v>1330</v>
      </c>
      <c r="U77" s="18" t="s">
        <v>1571</v>
      </c>
      <c r="V77" s="18">
        <v>7</v>
      </c>
      <c r="W77" s="18"/>
      <c r="X77" s="18" t="s">
        <v>1616</v>
      </c>
      <c r="Y77" s="17">
        <v>35</v>
      </c>
      <c r="Z77" s="18">
        <v>2</v>
      </c>
      <c r="AA77" s="23">
        <f t="shared" si="8"/>
        <v>5.4054054054054057E-2</v>
      </c>
      <c r="AB77" s="64">
        <v>0</v>
      </c>
      <c r="AC77" s="64">
        <v>2</v>
      </c>
      <c r="AD77" s="64">
        <v>0</v>
      </c>
      <c r="AE77" s="19" t="s">
        <v>1613</v>
      </c>
      <c r="AF77" s="17" t="s">
        <v>1671</v>
      </c>
      <c r="AG77" s="17">
        <v>0</v>
      </c>
      <c r="AH77" s="17">
        <v>1</v>
      </c>
      <c r="AI77" s="17">
        <v>0</v>
      </c>
      <c r="AJ77" s="72" t="str">
        <f t="shared" si="9"/>
        <v>1</v>
      </c>
      <c r="AK77" s="72" t="str">
        <f t="shared" si="10"/>
        <v>0</v>
      </c>
      <c r="AL77" s="18" t="str">
        <f t="shared" si="11"/>
        <v>1</v>
      </c>
      <c r="AM77" s="18">
        <v>1</v>
      </c>
      <c r="AN77" s="18">
        <v>0</v>
      </c>
      <c r="AO77" s="18">
        <v>1</v>
      </c>
      <c r="AP77" s="17"/>
      <c r="AQ77" s="17"/>
    </row>
    <row r="78" spans="1:43" x14ac:dyDescent="0.25">
      <c r="A78" t="s">
        <v>258</v>
      </c>
      <c r="B78" t="s">
        <v>133</v>
      </c>
      <c r="C78">
        <v>2019</v>
      </c>
      <c r="D78" t="s">
        <v>1281</v>
      </c>
      <c r="E78">
        <v>0</v>
      </c>
      <c r="F78" t="s">
        <v>1617</v>
      </c>
      <c r="H78">
        <v>1</v>
      </c>
      <c r="I78" s="11" t="s">
        <v>1304</v>
      </c>
      <c r="J78" s="11" t="s">
        <v>1304</v>
      </c>
      <c r="K78" t="s">
        <v>1351</v>
      </c>
      <c r="L78" t="s">
        <v>1592</v>
      </c>
      <c r="M78" s="11" t="s">
        <v>1308</v>
      </c>
      <c r="N78" s="11" t="s">
        <v>1308</v>
      </c>
      <c r="O78" s="11" t="s">
        <v>1304</v>
      </c>
      <c r="P78" s="11" t="s">
        <v>1619</v>
      </c>
      <c r="Q78" t="s">
        <v>268</v>
      </c>
      <c r="R78" s="11">
        <v>4</v>
      </c>
      <c r="S78" s="11">
        <v>3.7</v>
      </c>
      <c r="T78" s="11" t="s">
        <v>1330</v>
      </c>
      <c r="U78" s="11">
        <v>4.5</v>
      </c>
      <c r="V78" s="11">
        <v>4.5</v>
      </c>
      <c r="Y78">
        <v>64</v>
      </c>
      <c r="Z78" s="11">
        <v>10</v>
      </c>
      <c r="AA78" s="22">
        <f t="shared" si="8"/>
        <v>0.13513513513513514</v>
      </c>
      <c r="AB78" s="58">
        <v>0</v>
      </c>
      <c r="AC78" s="58">
        <v>0</v>
      </c>
      <c r="AD78" s="58">
        <v>0</v>
      </c>
      <c r="AE78" s="2" t="s">
        <v>1304</v>
      </c>
      <c r="AF78" t="s">
        <v>1304</v>
      </c>
      <c r="AG78">
        <v>0</v>
      </c>
      <c r="AH78">
        <v>0</v>
      </c>
      <c r="AI78">
        <v>1</v>
      </c>
      <c r="AJ78" s="66" t="str">
        <f t="shared" si="9"/>
        <v>0</v>
      </c>
      <c r="AK78" s="66" t="str">
        <f t="shared" si="10"/>
        <v>1</v>
      </c>
      <c r="AL78" s="11" t="str">
        <f t="shared" si="11"/>
        <v>1</v>
      </c>
      <c r="AM78" s="11">
        <v>0</v>
      </c>
      <c r="AN78" s="11">
        <v>1</v>
      </c>
      <c r="AO78" s="11">
        <v>1</v>
      </c>
    </row>
    <row r="79" spans="1:43" x14ac:dyDescent="0.25">
      <c r="A79" t="s">
        <v>263</v>
      </c>
      <c r="B79" t="s">
        <v>138</v>
      </c>
      <c r="C79">
        <v>2020</v>
      </c>
      <c r="D79" t="s">
        <v>1281</v>
      </c>
      <c r="E79">
        <v>0</v>
      </c>
      <c r="G79" t="s">
        <v>1271</v>
      </c>
      <c r="H79">
        <v>1</v>
      </c>
      <c r="I79" s="11">
        <v>1.5900000000000001E-2</v>
      </c>
      <c r="J79" s="11">
        <v>5</v>
      </c>
      <c r="L79" t="s">
        <v>1618</v>
      </c>
      <c r="M79" s="11" t="s">
        <v>1308</v>
      </c>
      <c r="N79" s="11" t="s">
        <v>1308</v>
      </c>
      <c r="O79" s="11" t="s">
        <v>1308</v>
      </c>
      <c r="P79" s="11" t="s">
        <v>268</v>
      </c>
      <c r="Q79" s="4" t="s">
        <v>1483</v>
      </c>
      <c r="R79" s="11">
        <v>4</v>
      </c>
      <c r="S79" s="11">
        <v>3.5</v>
      </c>
      <c r="T79" s="11" t="s">
        <v>1330</v>
      </c>
      <c r="U79" s="11" t="s">
        <v>1571</v>
      </c>
      <c r="V79" s="11">
        <v>7</v>
      </c>
      <c r="Y79">
        <v>71</v>
      </c>
      <c r="Z79" s="11">
        <v>10</v>
      </c>
      <c r="AA79" s="22">
        <f t="shared" si="8"/>
        <v>0.12345679012345678</v>
      </c>
      <c r="AB79" s="58">
        <v>0</v>
      </c>
      <c r="AC79" s="58">
        <v>0</v>
      </c>
      <c r="AD79" s="58">
        <v>10</v>
      </c>
      <c r="AE79" s="2" t="s">
        <v>1304</v>
      </c>
      <c r="AF79" t="s">
        <v>1624</v>
      </c>
      <c r="AG79">
        <v>0</v>
      </c>
      <c r="AH79">
        <v>0</v>
      </c>
      <c r="AI79">
        <v>1</v>
      </c>
      <c r="AJ79" s="73" t="str">
        <f t="shared" si="9"/>
        <v>0</v>
      </c>
      <c r="AK79" s="66" t="str">
        <f t="shared" si="10"/>
        <v>1</v>
      </c>
      <c r="AL79" s="11" t="str">
        <f t="shared" si="11"/>
        <v>1</v>
      </c>
      <c r="AM79" s="11">
        <v>0</v>
      </c>
      <c r="AN79" s="11">
        <v>1</v>
      </c>
      <c r="AO79" s="11">
        <v>1</v>
      </c>
    </row>
    <row r="80" spans="1:43" x14ac:dyDescent="0.25">
      <c r="G80" s="52" t="s">
        <v>1796</v>
      </c>
      <c r="H80" s="52">
        <f>SUM(H2:H79)</f>
        <v>39</v>
      </c>
      <c r="I80" s="53">
        <v>25</v>
      </c>
      <c r="V80" s="11">
        <f>AVERAGE(V2:V79)</f>
        <v>8.9794520547945211</v>
      </c>
      <c r="AF80" s="56" t="s">
        <v>1773</v>
      </c>
      <c r="AG80" s="52">
        <f>SUM(AG2:AG79)</f>
        <v>12</v>
      </c>
      <c r="AH80" s="52">
        <f>SUM(AH2:AH79)</f>
        <v>43</v>
      </c>
      <c r="AI80" s="52">
        <f>SUM(AI2:AI79)</f>
        <v>20</v>
      </c>
      <c r="AJ80" s="53"/>
      <c r="AK80" s="53"/>
      <c r="AL80" s="53"/>
      <c r="AM80" s="53">
        <f>SUM(AM2:AM79)</f>
        <v>46</v>
      </c>
      <c r="AN80" s="53">
        <f>SUM(AN2:AN79)</f>
        <v>26</v>
      </c>
      <c r="AO80" s="53">
        <f>SUM(AO2:AO79)</f>
        <v>57</v>
      </c>
      <c r="AP80" s="52"/>
    </row>
    <row r="81" spans="1:42" x14ac:dyDescent="0.25">
      <c r="A81" s="55" t="s">
        <v>1799</v>
      </c>
      <c r="B81">
        <v>78</v>
      </c>
      <c r="G81" s="52" t="s">
        <v>1774</v>
      </c>
      <c r="H81" s="54">
        <f>H80/78</f>
        <v>0.5</v>
      </c>
      <c r="I81" s="74">
        <f>I80/78</f>
        <v>0.32051282051282054</v>
      </c>
      <c r="AF81" s="56" t="s">
        <v>1774</v>
      </c>
      <c r="AG81" s="54">
        <f>AG80/78</f>
        <v>0.15384615384615385</v>
      </c>
      <c r="AH81" s="54">
        <f>AH80/78</f>
        <v>0.55128205128205132</v>
      </c>
      <c r="AI81" s="54">
        <f>AI80/78</f>
        <v>0.25641025641025639</v>
      </c>
      <c r="AJ81" s="54"/>
      <c r="AK81" s="54"/>
      <c r="AL81" s="54"/>
      <c r="AM81" s="74">
        <f>AM80/78</f>
        <v>0.58974358974358976</v>
      </c>
      <c r="AN81" s="74">
        <f>AN80/78</f>
        <v>0.33333333333333331</v>
      </c>
      <c r="AO81" s="74">
        <f>AO80/78</f>
        <v>0.73076923076923073</v>
      </c>
      <c r="AP81" s="52"/>
    </row>
    <row r="82" spans="1:42" x14ac:dyDescent="0.25">
      <c r="A82" s="55" t="s">
        <v>1801</v>
      </c>
      <c r="B82">
        <v>73</v>
      </c>
      <c r="G82" s="52" t="s">
        <v>1804</v>
      </c>
      <c r="H82" s="52">
        <f>H80-4</f>
        <v>35</v>
      </c>
      <c r="I82" s="53">
        <f>I80</f>
        <v>25</v>
      </c>
      <c r="U82" s="11" t="s">
        <v>1824</v>
      </c>
      <c r="AF82" s="56" t="s">
        <v>1805</v>
      </c>
      <c r="AG82" s="52">
        <f>SUM(AG2:AG79)</f>
        <v>12</v>
      </c>
      <c r="AH82" s="52">
        <v>54</v>
      </c>
      <c r="AI82" s="52">
        <v>27</v>
      </c>
      <c r="AJ82" s="53"/>
      <c r="AK82" s="53"/>
      <c r="AL82" s="53"/>
      <c r="AM82" s="53">
        <f>AM80-4</f>
        <v>42</v>
      </c>
      <c r="AN82" s="53">
        <f>38-0</f>
        <v>38</v>
      </c>
      <c r="AO82" s="53">
        <f>AO80-5</f>
        <v>52</v>
      </c>
      <c r="AP82" s="52"/>
    </row>
    <row r="83" spans="1:42" x14ac:dyDescent="0.25">
      <c r="G83" s="52" t="s">
        <v>1774</v>
      </c>
      <c r="H83" s="54">
        <f>H82/73</f>
        <v>0.47945205479452052</v>
      </c>
      <c r="I83" s="74">
        <f>I82/73</f>
        <v>0.34246575342465752</v>
      </c>
      <c r="AF83" s="56" t="s">
        <v>1774</v>
      </c>
      <c r="AG83" s="54">
        <f>AG82/73</f>
        <v>0.16438356164383561</v>
      </c>
      <c r="AH83" s="54">
        <f>AH82/73</f>
        <v>0.73972602739726023</v>
      </c>
      <c r="AI83" s="54">
        <f>AI82/73</f>
        <v>0.36986301369863012</v>
      </c>
      <c r="AJ83" s="74"/>
      <c r="AK83" s="74"/>
      <c r="AL83" s="74"/>
      <c r="AM83" s="74">
        <f>AM82/73</f>
        <v>0.57534246575342463</v>
      </c>
      <c r="AN83" s="74">
        <f>AN82/73</f>
        <v>0.52054794520547942</v>
      </c>
      <c r="AO83" s="74">
        <f>AO82/73</f>
        <v>0.71232876712328763</v>
      </c>
      <c r="AP83" s="52"/>
    </row>
  </sheetData>
  <sortState ref="A2:AO113">
    <sortCondition ref="E2:E113"/>
  </sortState>
  <pageMargins left="0.7" right="0.7" top="0.75" bottom="0.75" header="0.3" footer="0.3"/>
  <pageSetup orientation="portrait" horizontalDpi="4294967293" verticalDpi="4294967293"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27"/>
  <sheetViews>
    <sheetView zoomScale="70" zoomScaleNormal="70" workbookViewId="0">
      <pane ySplit="1" topLeftCell="A2" activePane="bottomLeft" state="frozen"/>
      <selection pane="bottomLeft" activeCell="U27" sqref="U27"/>
    </sheetView>
  </sheetViews>
  <sheetFormatPr defaultRowHeight="15" x14ac:dyDescent="0.25"/>
  <cols>
    <col min="1" max="1" width="31.5703125" customWidth="1"/>
    <col min="2" max="2" width="14" customWidth="1"/>
    <col min="3" max="3" width="6.42578125" customWidth="1"/>
    <col min="4" max="4" width="11.140625" customWidth="1"/>
    <col min="5" max="5" width="5" customWidth="1"/>
    <col min="6" max="6" width="6.28515625" customWidth="1"/>
    <col min="7" max="7" width="5.140625" bestFit="1" customWidth="1"/>
    <col min="8" max="8" width="6.85546875" customWidth="1"/>
    <col min="9" max="9" width="13.5703125" style="11" customWidth="1"/>
    <col min="10" max="10" width="13.28515625" style="11" customWidth="1"/>
    <col min="11" max="11" width="21.140625" customWidth="1"/>
    <col min="12" max="12" width="31.140625" customWidth="1"/>
    <col min="13" max="13" width="14.5703125" style="11" customWidth="1"/>
    <col min="14" max="14" width="10" style="11" customWidth="1"/>
    <col min="15" max="15" width="18" style="11" customWidth="1"/>
    <col min="16" max="16" width="14.140625" style="11" customWidth="1"/>
    <col min="17" max="17" width="14.42578125" customWidth="1"/>
    <col min="18" max="18" width="9.28515625" style="11" customWidth="1"/>
    <col min="19" max="19" width="21" style="11" customWidth="1"/>
    <col min="20" max="20" width="14" style="11" customWidth="1"/>
    <col min="21" max="22" width="10.140625" style="11" customWidth="1"/>
    <col min="23" max="23" width="19" style="11" customWidth="1"/>
    <col min="24" max="24" width="6.5703125" customWidth="1"/>
    <col min="25" max="25" width="6" style="11" customWidth="1"/>
    <col min="26" max="26" width="9.7109375" style="22" customWidth="1"/>
    <col min="27" max="27" width="8.140625" style="58" customWidth="1"/>
    <col min="28" max="28" width="8.7109375" style="58" customWidth="1"/>
    <col min="29" max="29" width="7.85546875" style="58" customWidth="1"/>
    <col min="30" max="30" width="19.85546875" style="2" customWidth="1"/>
    <col min="31" max="31" width="46.42578125" customWidth="1"/>
    <col min="32" max="32" width="7.140625" customWidth="1"/>
    <col min="33" max="33" width="9.140625" customWidth="1"/>
    <col min="34" max="34" width="9" customWidth="1"/>
    <col min="35" max="35" width="7.5703125" style="11" customWidth="1"/>
    <col min="36" max="36" width="6.7109375" style="11" customWidth="1"/>
    <col min="37" max="37" width="6.28515625" style="11" customWidth="1"/>
    <col min="38" max="38" width="8.85546875" style="11" customWidth="1"/>
    <col min="39" max="39" width="9.28515625" customWidth="1"/>
  </cols>
  <sheetData>
    <row r="1" spans="1:42" x14ac:dyDescent="0.25">
      <c r="A1" t="s">
        <v>264</v>
      </c>
      <c r="B1" t="s">
        <v>9</v>
      </c>
      <c r="C1" t="s">
        <v>8</v>
      </c>
      <c r="D1" t="s">
        <v>1279</v>
      </c>
      <c r="E1" t="s">
        <v>265</v>
      </c>
      <c r="F1" t="s">
        <v>1320</v>
      </c>
      <c r="G1" t="s">
        <v>13</v>
      </c>
      <c r="H1" t="s">
        <v>0</v>
      </c>
      <c r="I1" s="11" t="s">
        <v>1</v>
      </c>
      <c r="J1" s="11" t="s">
        <v>2</v>
      </c>
      <c r="K1" t="s">
        <v>3</v>
      </c>
      <c r="L1" t="s">
        <v>1651</v>
      </c>
      <c r="M1" s="11" t="s">
        <v>10</v>
      </c>
      <c r="N1" s="11" t="s">
        <v>1632</v>
      </c>
      <c r="O1" s="11" t="s">
        <v>1706</v>
      </c>
      <c r="P1" s="11" t="s">
        <v>1424</v>
      </c>
      <c r="Q1" t="s">
        <v>1470</v>
      </c>
      <c r="R1" s="11" t="s">
        <v>289</v>
      </c>
      <c r="S1" s="11" t="s">
        <v>1288</v>
      </c>
      <c r="T1" s="11" t="s">
        <v>1326</v>
      </c>
      <c r="U1" s="11" t="s">
        <v>285</v>
      </c>
      <c r="V1" s="11" t="s">
        <v>1822</v>
      </c>
      <c r="W1" s="11" t="s">
        <v>1313</v>
      </c>
      <c r="X1" t="s">
        <v>6</v>
      </c>
      <c r="Y1" s="11" t="s">
        <v>7</v>
      </c>
      <c r="Z1" s="22" t="s">
        <v>1778</v>
      </c>
      <c r="AA1" s="58" t="s">
        <v>1775</v>
      </c>
      <c r="AB1" s="58" t="s">
        <v>1777</v>
      </c>
      <c r="AC1" s="58" t="s">
        <v>1776</v>
      </c>
      <c r="AD1" s="2" t="s">
        <v>275</v>
      </c>
      <c r="AE1" t="s">
        <v>11</v>
      </c>
      <c r="AF1" s="4" t="s">
        <v>1788</v>
      </c>
      <c r="AG1" s="4" t="s">
        <v>1787</v>
      </c>
      <c r="AH1" s="4" t="s">
        <v>1779</v>
      </c>
      <c r="AI1" s="11" t="s">
        <v>1789</v>
      </c>
      <c r="AJ1" s="11" t="s">
        <v>1798</v>
      </c>
      <c r="AK1" s="11" t="s">
        <v>1790</v>
      </c>
      <c r="AL1" s="11" t="s">
        <v>1791</v>
      </c>
      <c r="AM1" s="11" t="s">
        <v>1798</v>
      </c>
      <c r="AN1" s="11" t="s">
        <v>1792</v>
      </c>
      <c r="AO1" t="s">
        <v>1290</v>
      </c>
      <c r="AP1" t="s">
        <v>1630</v>
      </c>
    </row>
    <row r="2" spans="1:42" x14ac:dyDescent="0.25">
      <c r="A2" t="s">
        <v>143</v>
      </c>
      <c r="B2" t="s">
        <v>18</v>
      </c>
      <c r="C2">
        <v>2019</v>
      </c>
      <c r="D2" t="s">
        <v>1281</v>
      </c>
      <c r="E2">
        <v>1</v>
      </c>
      <c r="G2" t="s">
        <v>266</v>
      </c>
      <c r="H2">
        <v>1</v>
      </c>
      <c r="I2" s="11" t="s">
        <v>268</v>
      </c>
      <c r="J2" s="11">
        <v>50</v>
      </c>
      <c r="K2" t="s">
        <v>1489</v>
      </c>
      <c r="M2" s="11">
        <v>-0.5</v>
      </c>
      <c r="N2" s="11" t="s">
        <v>1304</v>
      </c>
      <c r="O2" s="11" t="s">
        <v>284</v>
      </c>
      <c r="P2" s="11" t="s">
        <v>268</v>
      </c>
      <c r="Q2" t="s">
        <v>1316</v>
      </c>
      <c r="R2" s="11">
        <v>4</v>
      </c>
      <c r="S2" s="11">
        <v>2</v>
      </c>
      <c r="T2" s="11" t="s">
        <v>1327</v>
      </c>
      <c r="U2" s="11" t="s">
        <v>1293</v>
      </c>
      <c r="V2" s="11">
        <v>10</v>
      </c>
      <c r="X2">
        <v>34</v>
      </c>
      <c r="Y2" s="11">
        <v>11</v>
      </c>
      <c r="Z2" s="22">
        <f>Y2/(X2+Y2)</f>
        <v>0.24444444444444444</v>
      </c>
      <c r="AA2" s="58">
        <v>0</v>
      </c>
      <c r="AB2" s="58">
        <v>8</v>
      </c>
      <c r="AC2" s="58">
        <v>3</v>
      </c>
      <c r="AD2" t="s">
        <v>1626</v>
      </c>
      <c r="AE2" t="s">
        <v>1662</v>
      </c>
      <c r="AF2">
        <v>1</v>
      </c>
      <c r="AG2">
        <v>1</v>
      </c>
      <c r="AH2">
        <v>1</v>
      </c>
      <c r="AI2" s="66" t="str">
        <f t="shared" ref="AI2:AI23" si="0">IF(SUM(AF2:AG2)&gt;0,"1","0")</f>
        <v>1</v>
      </c>
      <c r="AJ2" s="66" t="str">
        <f t="shared" ref="AJ2:AJ23" si="1">IF(SUM(AH2,AF2)&gt;0,"1","0")</f>
        <v>1</v>
      </c>
      <c r="AK2" s="11" t="str">
        <f t="shared" ref="AK2:AK23" si="2">IF(SUM(AF2:AH2)&gt;0,"1","0")</f>
        <v>1</v>
      </c>
      <c r="AL2" s="11">
        <v>1</v>
      </c>
      <c r="AM2" s="11">
        <v>1</v>
      </c>
      <c r="AN2" s="11">
        <v>1</v>
      </c>
    </row>
    <row r="3" spans="1:42" x14ac:dyDescent="0.25">
      <c r="A3" t="s">
        <v>144</v>
      </c>
      <c r="B3" t="s">
        <v>19</v>
      </c>
      <c r="C3">
        <v>2019</v>
      </c>
      <c r="D3" t="s">
        <v>1281</v>
      </c>
      <c r="E3">
        <v>1</v>
      </c>
      <c r="G3" t="s">
        <v>266</v>
      </c>
      <c r="H3">
        <v>1</v>
      </c>
      <c r="I3" s="11" t="s">
        <v>1304</v>
      </c>
      <c r="J3" s="11" t="s">
        <v>1304</v>
      </c>
      <c r="K3" t="s">
        <v>1351</v>
      </c>
      <c r="L3" t="s">
        <v>1355</v>
      </c>
      <c r="M3" s="11" t="s">
        <v>1308</v>
      </c>
      <c r="N3" s="11" t="s">
        <v>1308</v>
      </c>
      <c r="O3" s="11" t="s">
        <v>283</v>
      </c>
      <c r="P3" s="11" t="s">
        <v>268</v>
      </c>
      <c r="Q3" t="s">
        <v>271</v>
      </c>
      <c r="R3" s="11">
        <v>4</v>
      </c>
      <c r="S3" s="11" t="s">
        <v>1451</v>
      </c>
      <c r="T3" s="11" t="s">
        <v>1330</v>
      </c>
      <c r="U3" s="11" t="s">
        <v>1659</v>
      </c>
      <c r="V3" s="11">
        <v>4</v>
      </c>
      <c r="X3">
        <v>86</v>
      </c>
      <c r="Y3" s="11">
        <v>10</v>
      </c>
      <c r="Z3" s="22">
        <f>Y3/(X3+Y3)</f>
        <v>0.10416666666666667</v>
      </c>
      <c r="AA3" s="58">
        <v>0</v>
      </c>
      <c r="AB3" s="58">
        <v>10</v>
      </c>
      <c r="AC3" s="58">
        <v>0</v>
      </c>
      <c r="AD3" s="2" t="s">
        <v>1664</v>
      </c>
      <c r="AE3" t="s">
        <v>1711</v>
      </c>
      <c r="AF3">
        <v>0</v>
      </c>
      <c r="AG3">
        <v>1</v>
      </c>
      <c r="AH3">
        <v>0</v>
      </c>
      <c r="AI3" s="66" t="str">
        <f t="shared" si="0"/>
        <v>1</v>
      </c>
      <c r="AJ3" s="66" t="str">
        <f t="shared" si="1"/>
        <v>0</v>
      </c>
      <c r="AK3" s="11" t="str">
        <f t="shared" si="2"/>
        <v>1</v>
      </c>
      <c r="AL3" s="11">
        <v>1</v>
      </c>
      <c r="AM3" s="11">
        <v>0</v>
      </c>
      <c r="AN3" s="11">
        <v>1</v>
      </c>
    </row>
    <row r="4" spans="1:42" x14ac:dyDescent="0.25">
      <c r="A4" t="s">
        <v>151</v>
      </c>
      <c r="B4" t="s">
        <v>26</v>
      </c>
      <c r="C4">
        <v>2020</v>
      </c>
      <c r="D4" t="s">
        <v>1281</v>
      </c>
      <c r="E4">
        <v>1</v>
      </c>
      <c r="G4" t="s">
        <v>266</v>
      </c>
      <c r="H4">
        <v>1</v>
      </c>
      <c r="I4" s="11" t="s">
        <v>268</v>
      </c>
      <c r="J4" s="11" t="s">
        <v>1304</v>
      </c>
      <c r="L4" t="s">
        <v>1377</v>
      </c>
      <c r="M4" s="11" t="s">
        <v>1308</v>
      </c>
      <c r="N4" s="11" t="s">
        <v>1308</v>
      </c>
      <c r="O4" s="11" t="s">
        <v>1265</v>
      </c>
      <c r="P4" s="11" t="s">
        <v>268</v>
      </c>
      <c r="Q4" t="s">
        <v>1660</v>
      </c>
      <c r="R4" s="11">
        <v>5</v>
      </c>
      <c r="S4" s="11">
        <v>4.8</v>
      </c>
      <c r="T4" s="11" t="s">
        <v>1330</v>
      </c>
      <c r="U4" s="11">
        <v>7</v>
      </c>
      <c r="V4" s="11">
        <v>7</v>
      </c>
      <c r="X4">
        <v>21</v>
      </c>
      <c r="Y4" s="11">
        <v>0</v>
      </c>
      <c r="Z4" s="22">
        <f>Y4/(X4+Y4)</f>
        <v>0</v>
      </c>
      <c r="AA4" s="58">
        <v>0</v>
      </c>
      <c r="AB4" s="58">
        <v>0</v>
      </c>
      <c r="AC4" s="58">
        <v>0</v>
      </c>
      <c r="AD4" t="s">
        <v>268</v>
      </c>
      <c r="AF4">
        <v>0</v>
      </c>
      <c r="AG4">
        <v>0</v>
      </c>
      <c r="AH4">
        <v>0</v>
      </c>
      <c r="AI4" s="66" t="str">
        <f t="shared" si="0"/>
        <v>0</v>
      </c>
      <c r="AJ4" s="66" t="str">
        <f t="shared" si="1"/>
        <v>0</v>
      </c>
      <c r="AK4" s="11" t="str">
        <f t="shared" si="2"/>
        <v>0</v>
      </c>
      <c r="AL4" s="11">
        <v>0</v>
      </c>
      <c r="AM4" s="11">
        <v>0</v>
      </c>
      <c r="AN4" s="11">
        <v>0</v>
      </c>
    </row>
    <row r="5" spans="1:42" x14ac:dyDescent="0.25">
      <c r="A5" t="s">
        <v>154</v>
      </c>
      <c r="B5" t="s">
        <v>29</v>
      </c>
      <c r="C5">
        <v>2019</v>
      </c>
      <c r="D5" t="s">
        <v>1281</v>
      </c>
      <c r="E5">
        <v>1</v>
      </c>
      <c r="G5" t="s">
        <v>266</v>
      </c>
      <c r="H5">
        <v>1</v>
      </c>
      <c r="I5" s="11">
        <v>0.5</v>
      </c>
      <c r="J5" s="11">
        <v>10</v>
      </c>
      <c r="L5" t="s">
        <v>1274</v>
      </c>
      <c r="M5" s="11" t="s">
        <v>1308</v>
      </c>
      <c r="N5" s="11" t="s">
        <v>1308</v>
      </c>
      <c r="O5" s="11" t="s">
        <v>1703</v>
      </c>
      <c r="P5" s="11" t="s">
        <v>268</v>
      </c>
      <c r="Q5" t="s">
        <v>271</v>
      </c>
      <c r="R5" s="11">
        <v>8</v>
      </c>
      <c r="S5" s="11">
        <v>7.9</v>
      </c>
      <c r="T5" s="11" t="s">
        <v>1330</v>
      </c>
      <c r="U5" s="11" t="s">
        <v>1275</v>
      </c>
      <c r="V5" s="11">
        <v>16</v>
      </c>
      <c r="X5">
        <v>22</v>
      </c>
      <c r="Y5" s="11">
        <v>0</v>
      </c>
      <c r="Z5" s="22">
        <f>Y5/(X5+Y5)</f>
        <v>0</v>
      </c>
      <c r="AA5" s="58">
        <v>0</v>
      </c>
      <c r="AB5" s="58">
        <v>0</v>
      </c>
      <c r="AC5" s="58">
        <v>0</v>
      </c>
      <c r="AD5" s="2" t="s">
        <v>268</v>
      </c>
      <c r="AF5">
        <v>0</v>
      </c>
      <c r="AG5">
        <v>0</v>
      </c>
      <c r="AH5">
        <v>0</v>
      </c>
      <c r="AI5" s="66" t="str">
        <f t="shared" si="0"/>
        <v>0</v>
      </c>
      <c r="AJ5" s="66" t="str">
        <f t="shared" si="1"/>
        <v>0</v>
      </c>
      <c r="AK5" s="11" t="str">
        <f t="shared" si="2"/>
        <v>0</v>
      </c>
      <c r="AL5" s="11">
        <v>0</v>
      </c>
      <c r="AM5" s="11">
        <v>0</v>
      </c>
      <c r="AN5" s="11">
        <v>0</v>
      </c>
    </row>
    <row r="6" spans="1:42" x14ac:dyDescent="0.25">
      <c r="A6" t="s">
        <v>157</v>
      </c>
      <c r="B6" t="s">
        <v>32</v>
      </c>
      <c r="C6">
        <v>2019</v>
      </c>
      <c r="D6" t="s">
        <v>1281</v>
      </c>
      <c r="E6">
        <v>1</v>
      </c>
      <c r="G6" t="s">
        <v>266</v>
      </c>
      <c r="H6">
        <v>1</v>
      </c>
      <c r="I6" s="11" t="s">
        <v>268</v>
      </c>
      <c r="J6" s="11">
        <v>50</v>
      </c>
      <c r="K6" t="s">
        <v>1649</v>
      </c>
      <c r="L6" t="s">
        <v>1628</v>
      </c>
      <c r="M6" s="11">
        <v>-0.5</v>
      </c>
      <c r="N6" s="11" t="s">
        <v>277</v>
      </c>
      <c r="O6" s="11" t="s">
        <v>1294</v>
      </c>
      <c r="P6" s="11" t="s">
        <v>268</v>
      </c>
      <c r="Q6" s="4" t="s">
        <v>1483</v>
      </c>
      <c r="R6" s="11">
        <v>4</v>
      </c>
      <c r="S6" s="11">
        <v>2</v>
      </c>
      <c r="T6" s="11" t="s">
        <v>1327</v>
      </c>
      <c r="U6" s="11" t="s">
        <v>1293</v>
      </c>
      <c r="V6" s="11">
        <v>10</v>
      </c>
      <c r="X6">
        <v>43</v>
      </c>
      <c r="Y6" s="11" t="s">
        <v>1304</v>
      </c>
      <c r="Z6" s="22" t="s">
        <v>1304</v>
      </c>
      <c r="AA6" s="58" t="s">
        <v>1304</v>
      </c>
      <c r="AB6" s="58">
        <v>0</v>
      </c>
      <c r="AC6" s="58">
        <v>0</v>
      </c>
      <c r="AD6" s="2" t="s">
        <v>1295</v>
      </c>
      <c r="AF6">
        <v>1</v>
      </c>
      <c r="AG6">
        <v>1</v>
      </c>
      <c r="AH6">
        <v>0</v>
      </c>
      <c r="AI6" s="66" t="str">
        <f t="shared" si="0"/>
        <v>1</v>
      </c>
      <c r="AJ6" s="66" t="str">
        <f t="shared" si="1"/>
        <v>1</v>
      </c>
      <c r="AK6" s="11" t="str">
        <f t="shared" si="2"/>
        <v>1</v>
      </c>
      <c r="AL6" s="11">
        <v>1</v>
      </c>
      <c r="AM6" s="11">
        <v>1</v>
      </c>
      <c r="AN6" s="11">
        <v>1</v>
      </c>
    </row>
    <row r="7" spans="1:42" x14ac:dyDescent="0.25">
      <c r="A7" t="s">
        <v>159</v>
      </c>
      <c r="B7" t="s">
        <v>34</v>
      </c>
      <c r="C7">
        <v>2019</v>
      </c>
      <c r="D7" t="s">
        <v>1281</v>
      </c>
      <c r="E7">
        <v>1</v>
      </c>
      <c r="G7" t="s">
        <v>266</v>
      </c>
      <c r="H7">
        <v>1</v>
      </c>
      <c r="I7" s="11" t="s">
        <v>268</v>
      </c>
      <c r="J7" s="11">
        <v>50</v>
      </c>
      <c r="M7" s="11">
        <v>-0.5</v>
      </c>
      <c r="N7" s="11" t="s">
        <v>277</v>
      </c>
      <c r="O7" s="11" t="s">
        <v>1294</v>
      </c>
      <c r="P7" s="11" t="s">
        <v>268</v>
      </c>
      <c r="Q7" t="s">
        <v>268</v>
      </c>
      <c r="R7" s="11">
        <v>4</v>
      </c>
      <c r="S7" s="11">
        <v>2</v>
      </c>
      <c r="T7" s="11" t="s">
        <v>1330</v>
      </c>
      <c r="U7" s="11" t="s">
        <v>1293</v>
      </c>
      <c r="V7" s="11">
        <v>10</v>
      </c>
      <c r="X7">
        <v>121</v>
      </c>
      <c r="Y7" s="11">
        <v>0</v>
      </c>
      <c r="Z7" s="22">
        <f t="shared" ref="Z7:Z23" si="3">Y7/(X7+Y7)</f>
        <v>0</v>
      </c>
      <c r="AA7" s="58">
        <v>0</v>
      </c>
      <c r="AB7" s="58">
        <v>0</v>
      </c>
      <c r="AC7" s="58">
        <v>0</v>
      </c>
      <c r="AD7" s="2" t="s">
        <v>268</v>
      </c>
      <c r="AF7">
        <v>0</v>
      </c>
      <c r="AG7">
        <v>0</v>
      </c>
      <c r="AH7">
        <v>0</v>
      </c>
      <c r="AI7" s="66" t="str">
        <f t="shared" si="0"/>
        <v>0</v>
      </c>
      <c r="AJ7" s="66" t="str">
        <f t="shared" si="1"/>
        <v>0</v>
      </c>
      <c r="AK7" s="11" t="str">
        <f t="shared" si="2"/>
        <v>0</v>
      </c>
      <c r="AL7" s="11">
        <v>0</v>
      </c>
      <c r="AM7" s="11">
        <v>0</v>
      </c>
      <c r="AN7" s="11">
        <v>0</v>
      </c>
    </row>
    <row r="8" spans="1:42" x14ac:dyDescent="0.25">
      <c r="A8" t="s">
        <v>160</v>
      </c>
      <c r="B8" t="s">
        <v>35</v>
      </c>
      <c r="C8">
        <v>2019</v>
      </c>
      <c r="D8" t="s">
        <v>1281</v>
      </c>
      <c r="E8">
        <v>1</v>
      </c>
      <c r="F8" t="s">
        <v>1365</v>
      </c>
      <c r="G8" t="s">
        <v>266</v>
      </c>
      <c r="H8">
        <v>1</v>
      </c>
      <c r="I8" s="11" t="s">
        <v>268</v>
      </c>
      <c r="J8" s="11">
        <v>1</v>
      </c>
      <c r="K8" t="s">
        <v>1461</v>
      </c>
      <c r="M8" s="11" t="s">
        <v>1301</v>
      </c>
      <c r="N8" s="11" t="s">
        <v>1300</v>
      </c>
      <c r="O8" s="11" t="s">
        <v>1302</v>
      </c>
      <c r="P8" s="11" t="s">
        <v>1497</v>
      </c>
      <c r="Q8" t="s">
        <v>1303</v>
      </c>
      <c r="R8" s="11">
        <v>8</v>
      </c>
      <c r="S8" s="11">
        <v>7.9</v>
      </c>
      <c r="T8" s="11" t="s">
        <v>1330</v>
      </c>
      <c r="U8" s="11" t="s">
        <v>1363</v>
      </c>
      <c r="V8" s="11">
        <v>15</v>
      </c>
      <c r="W8" s="11" t="s">
        <v>1315</v>
      </c>
      <c r="X8">
        <v>70</v>
      </c>
      <c r="Y8" s="11">
        <v>11</v>
      </c>
      <c r="Z8" s="22">
        <f t="shared" si="3"/>
        <v>0.13580246913580246</v>
      </c>
      <c r="AA8" s="58">
        <v>0</v>
      </c>
      <c r="AB8" s="58">
        <v>11</v>
      </c>
      <c r="AC8" s="58">
        <v>0</v>
      </c>
      <c r="AD8" s="2" t="s">
        <v>1668</v>
      </c>
      <c r="AE8" t="s">
        <v>1712</v>
      </c>
      <c r="AF8">
        <v>0</v>
      </c>
      <c r="AG8">
        <v>1</v>
      </c>
      <c r="AH8">
        <v>0</v>
      </c>
      <c r="AI8" s="66" t="str">
        <f t="shared" si="0"/>
        <v>1</v>
      </c>
      <c r="AJ8" s="66" t="str">
        <f t="shared" si="1"/>
        <v>0</v>
      </c>
      <c r="AK8" s="11" t="str">
        <f t="shared" si="2"/>
        <v>1</v>
      </c>
      <c r="AL8" s="11">
        <v>1</v>
      </c>
      <c r="AM8" s="11">
        <v>0</v>
      </c>
      <c r="AN8" s="11">
        <v>1</v>
      </c>
    </row>
    <row r="9" spans="1:42" x14ac:dyDescent="0.25">
      <c r="A9" t="s">
        <v>161</v>
      </c>
      <c r="B9" t="s">
        <v>36</v>
      </c>
      <c r="C9">
        <v>2019</v>
      </c>
      <c r="D9" t="s">
        <v>1281</v>
      </c>
      <c r="E9">
        <v>1</v>
      </c>
      <c r="F9" t="s">
        <v>1365</v>
      </c>
      <c r="G9" t="s">
        <v>266</v>
      </c>
      <c r="H9">
        <v>0</v>
      </c>
      <c r="I9" s="11" t="s">
        <v>268</v>
      </c>
      <c r="J9" s="11" t="s">
        <v>268</v>
      </c>
      <c r="M9" s="11" t="s">
        <v>1304</v>
      </c>
      <c r="N9" s="11" t="s">
        <v>1308</v>
      </c>
      <c r="O9" s="11" t="s">
        <v>1304</v>
      </c>
      <c r="P9" s="11" t="s">
        <v>1304</v>
      </c>
      <c r="Q9" t="s">
        <v>1674</v>
      </c>
      <c r="R9" s="11">
        <v>6</v>
      </c>
      <c r="S9" s="11">
        <v>6</v>
      </c>
      <c r="T9" s="11" t="s">
        <v>1330</v>
      </c>
      <c r="U9" s="11">
        <v>8</v>
      </c>
      <c r="V9" s="11">
        <v>8</v>
      </c>
      <c r="X9">
        <v>51</v>
      </c>
      <c r="Y9" s="11">
        <v>1</v>
      </c>
      <c r="Z9" s="22">
        <f t="shared" si="3"/>
        <v>1.9230769230769232E-2</v>
      </c>
      <c r="AA9" s="58">
        <v>0</v>
      </c>
      <c r="AB9" s="58" t="s">
        <v>1304</v>
      </c>
      <c r="AC9" s="58">
        <v>0</v>
      </c>
      <c r="AD9" s="2" t="s">
        <v>1304</v>
      </c>
      <c r="AE9" t="s">
        <v>1306</v>
      </c>
      <c r="AF9">
        <v>0</v>
      </c>
      <c r="AG9">
        <v>1</v>
      </c>
      <c r="AH9">
        <v>0</v>
      </c>
      <c r="AI9" s="66" t="str">
        <f t="shared" si="0"/>
        <v>1</v>
      </c>
      <c r="AJ9" s="66" t="str">
        <f t="shared" si="1"/>
        <v>0</v>
      </c>
      <c r="AK9" s="11" t="str">
        <f t="shared" si="2"/>
        <v>1</v>
      </c>
      <c r="AL9" s="11">
        <v>1</v>
      </c>
      <c r="AM9" s="11">
        <v>0</v>
      </c>
      <c r="AN9" s="11">
        <v>1</v>
      </c>
      <c r="AP9" t="s">
        <v>1434</v>
      </c>
    </row>
    <row r="10" spans="1:42" x14ac:dyDescent="0.25">
      <c r="A10" t="s">
        <v>165</v>
      </c>
      <c r="B10" t="s">
        <v>40</v>
      </c>
      <c r="C10">
        <v>2019</v>
      </c>
      <c r="D10" t="s">
        <v>1281</v>
      </c>
      <c r="E10">
        <v>1</v>
      </c>
      <c r="G10" t="s">
        <v>266</v>
      </c>
      <c r="H10">
        <v>1</v>
      </c>
      <c r="I10" s="11" t="s">
        <v>268</v>
      </c>
      <c r="J10" s="11" t="s">
        <v>1332</v>
      </c>
      <c r="K10" t="s">
        <v>1647</v>
      </c>
      <c r="L10" t="s">
        <v>1331</v>
      </c>
      <c r="M10" s="11">
        <v>1</v>
      </c>
      <c r="N10" s="11" t="s">
        <v>277</v>
      </c>
      <c r="O10" s="11" t="s">
        <v>279</v>
      </c>
      <c r="P10" s="11" t="s">
        <v>268</v>
      </c>
      <c r="Q10" t="s">
        <v>1316</v>
      </c>
      <c r="R10" s="11">
        <v>4</v>
      </c>
      <c r="S10" s="11" t="s">
        <v>1304</v>
      </c>
      <c r="T10" s="11" t="s">
        <v>1330</v>
      </c>
      <c r="U10" s="11" t="s">
        <v>1329</v>
      </c>
      <c r="V10" s="11">
        <v>4</v>
      </c>
      <c r="W10" s="11" t="s">
        <v>1334</v>
      </c>
      <c r="X10">
        <v>40</v>
      </c>
      <c r="Y10" s="11">
        <v>0</v>
      </c>
      <c r="Z10" s="22">
        <f t="shared" si="3"/>
        <v>0</v>
      </c>
      <c r="AA10" s="58">
        <v>0</v>
      </c>
      <c r="AB10" s="58">
        <v>0</v>
      </c>
      <c r="AC10" s="58">
        <v>0</v>
      </c>
      <c r="AD10" s="2" t="s">
        <v>268</v>
      </c>
      <c r="AF10">
        <v>0</v>
      </c>
      <c r="AG10">
        <v>0</v>
      </c>
      <c r="AH10">
        <v>0</v>
      </c>
      <c r="AI10" s="66" t="str">
        <f t="shared" si="0"/>
        <v>0</v>
      </c>
      <c r="AJ10" s="66" t="str">
        <f t="shared" si="1"/>
        <v>0</v>
      </c>
      <c r="AK10" s="11" t="str">
        <f t="shared" si="2"/>
        <v>0</v>
      </c>
      <c r="AL10" s="11">
        <v>0</v>
      </c>
      <c r="AM10" s="11">
        <v>0</v>
      </c>
      <c r="AN10" s="11">
        <v>0</v>
      </c>
    </row>
    <row r="11" spans="1:42" x14ac:dyDescent="0.25">
      <c r="A11" t="s">
        <v>168</v>
      </c>
      <c r="B11" t="s">
        <v>43</v>
      </c>
      <c r="C11">
        <v>2020</v>
      </c>
      <c r="D11" t="s">
        <v>1281</v>
      </c>
      <c r="E11">
        <v>1</v>
      </c>
      <c r="G11" t="s">
        <v>266</v>
      </c>
      <c r="H11">
        <v>1</v>
      </c>
      <c r="I11" s="11" t="s">
        <v>268</v>
      </c>
      <c r="J11" s="11" t="s">
        <v>1304</v>
      </c>
      <c r="K11" t="s">
        <v>1461</v>
      </c>
      <c r="L11" t="s">
        <v>1637</v>
      </c>
      <c r="M11" s="11" t="s">
        <v>1308</v>
      </c>
      <c r="N11" s="11" t="s">
        <v>1300</v>
      </c>
      <c r="O11" s="11" t="s">
        <v>1346</v>
      </c>
      <c r="P11" s="11" t="s">
        <v>268</v>
      </c>
      <c r="Q11" t="s">
        <v>1347</v>
      </c>
      <c r="R11" s="11">
        <v>6</v>
      </c>
      <c r="S11" s="11">
        <v>6</v>
      </c>
      <c r="T11" s="11" t="s">
        <v>1330</v>
      </c>
      <c r="U11" s="11" t="s">
        <v>1345</v>
      </c>
      <c r="V11" s="11">
        <v>9.125</v>
      </c>
      <c r="X11">
        <v>42</v>
      </c>
      <c r="Y11" s="11">
        <v>7</v>
      </c>
      <c r="Z11" s="22">
        <f t="shared" si="3"/>
        <v>0.14285714285714285</v>
      </c>
      <c r="AA11" s="58">
        <v>5</v>
      </c>
      <c r="AB11" s="58">
        <v>2</v>
      </c>
      <c r="AC11" s="58">
        <v>0</v>
      </c>
      <c r="AD11" s="2" t="s">
        <v>1741</v>
      </c>
      <c r="AE11" t="s">
        <v>1714</v>
      </c>
      <c r="AF11">
        <v>1</v>
      </c>
      <c r="AG11">
        <v>1</v>
      </c>
      <c r="AH11">
        <v>0</v>
      </c>
      <c r="AI11" s="66" t="str">
        <f t="shared" si="0"/>
        <v>1</v>
      </c>
      <c r="AJ11" s="66" t="str">
        <f t="shared" si="1"/>
        <v>1</v>
      </c>
      <c r="AK11" s="11" t="str">
        <f t="shared" si="2"/>
        <v>1</v>
      </c>
      <c r="AL11" s="11">
        <v>1</v>
      </c>
      <c r="AM11" s="11">
        <v>1</v>
      </c>
      <c r="AN11" s="11">
        <v>1</v>
      </c>
    </row>
    <row r="12" spans="1:42" x14ac:dyDescent="0.25">
      <c r="A12" t="s">
        <v>169</v>
      </c>
      <c r="B12" t="s">
        <v>44</v>
      </c>
      <c r="C12">
        <v>2019</v>
      </c>
      <c r="D12" t="s">
        <v>1349</v>
      </c>
      <c r="E12">
        <v>1</v>
      </c>
      <c r="G12" t="s">
        <v>276</v>
      </c>
      <c r="H12">
        <v>1</v>
      </c>
      <c r="I12" s="11" t="s">
        <v>1304</v>
      </c>
      <c r="J12" s="11" t="s">
        <v>1304</v>
      </c>
      <c r="K12" t="s">
        <v>1351</v>
      </c>
      <c r="L12" t="s">
        <v>1353</v>
      </c>
      <c r="M12" s="11" t="s">
        <v>1308</v>
      </c>
      <c r="N12" s="11" t="s">
        <v>1308</v>
      </c>
      <c r="O12" s="11" t="s">
        <v>1354</v>
      </c>
      <c r="P12" s="11" t="s">
        <v>1497</v>
      </c>
      <c r="Q12" t="s">
        <v>1357</v>
      </c>
      <c r="R12" s="11" t="s">
        <v>1350</v>
      </c>
      <c r="S12" s="11" t="s">
        <v>1350</v>
      </c>
      <c r="T12" s="11" t="s">
        <v>1348</v>
      </c>
      <c r="U12" s="11" t="s">
        <v>1264</v>
      </c>
      <c r="V12" s="11">
        <v>3</v>
      </c>
      <c r="W12" s="11" t="s">
        <v>1349</v>
      </c>
      <c r="X12">
        <v>38</v>
      </c>
      <c r="Y12" s="11">
        <v>8</v>
      </c>
      <c r="Z12" s="22">
        <f t="shared" si="3"/>
        <v>0.17391304347826086</v>
      </c>
      <c r="AA12" s="58">
        <v>8</v>
      </c>
      <c r="AB12" s="58">
        <v>0</v>
      </c>
      <c r="AC12" s="58">
        <v>0</v>
      </c>
      <c r="AD12" s="2" t="s">
        <v>1304</v>
      </c>
      <c r="AE12" t="s">
        <v>1352</v>
      </c>
      <c r="AF12">
        <v>1</v>
      </c>
      <c r="AG12">
        <v>1</v>
      </c>
      <c r="AH12">
        <v>0</v>
      </c>
      <c r="AI12" s="66" t="str">
        <f t="shared" si="0"/>
        <v>1</v>
      </c>
      <c r="AJ12" s="66" t="str">
        <f t="shared" si="1"/>
        <v>1</v>
      </c>
      <c r="AK12" s="11" t="str">
        <f t="shared" si="2"/>
        <v>1</v>
      </c>
      <c r="AL12" s="11">
        <v>1</v>
      </c>
      <c r="AM12" s="11">
        <v>1</v>
      </c>
      <c r="AN12" s="11">
        <v>1</v>
      </c>
    </row>
    <row r="13" spans="1:42" x14ac:dyDescent="0.25">
      <c r="A13" s="40" t="s">
        <v>176</v>
      </c>
      <c r="B13" s="40" t="s">
        <v>51</v>
      </c>
      <c r="C13" s="40">
        <v>2020</v>
      </c>
      <c r="D13" s="40" t="s">
        <v>1281</v>
      </c>
      <c r="E13" s="40">
        <v>1</v>
      </c>
      <c r="F13" s="40"/>
      <c r="G13" s="40" t="s">
        <v>266</v>
      </c>
      <c r="H13" s="40">
        <v>1</v>
      </c>
      <c r="I13" s="41" t="s">
        <v>268</v>
      </c>
      <c r="J13" s="41">
        <v>25</v>
      </c>
      <c r="K13" s="40" t="s">
        <v>1461</v>
      </c>
      <c r="L13" s="40" t="s">
        <v>1658</v>
      </c>
      <c r="M13" s="41" t="s">
        <v>1308</v>
      </c>
      <c r="N13" s="41" t="s">
        <v>1308</v>
      </c>
      <c r="O13" s="41" t="s">
        <v>1378</v>
      </c>
      <c r="P13" s="41" t="s">
        <v>1497</v>
      </c>
      <c r="Q13" s="40" t="s">
        <v>1282</v>
      </c>
      <c r="R13" s="41">
        <v>6</v>
      </c>
      <c r="S13" s="41">
        <v>4.5</v>
      </c>
      <c r="T13" s="41" t="s">
        <v>1330</v>
      </c>
      <c r="U13" s="41" t="s">
        <v>1381</v>
      </c>
      <c r="V13" s="41">
        <v>9</v>
      </c>
      <c r="W13" s="41" t="s">
        <v>1379</v>
      </c>
      <c r="X13" s="40">
        <v>102</v>
      </c>
      <c r="Y13" s="41">
        <v>0</v>
      </c>
      <c r="Z13" s="42">
        <f t="shared" si="3"/>
        <v>0</v>
      </c>
      <c r="AA13" s="59">
        <v>0</v>
      </c>
      <c r="AB13" s="59">
        <v>0</v>
      </c>
      <c r="AC13" s="59">
        <v>0</v>
      </c>
      <c r="AD13" s="43" t="s">
        <v>268</v>
      </c>
      <c r="AE13" s="40"/>
      <c r="AF13" s="40">
        <v>0</v>
      </c>
      <c r="AG13" s="40">
        <v>0</v>
      </c>
      <c r="AH13" s="40">
        <v>0</v>
      </c>
      <c r="AI13" s="67" t="str">
        <f t="shared" si="0"/>
        <v>0</v>
      </c>
      <c r="AJ13" s="67" t="str">
        <f t="shared" si="1"/>
        <v>0</v>
      </c>
      <c r="AK13" s="41" t="str">
        <f t="shared" si="2"/>
        <v>0</v>
      </c>
      <c r="AL13" s="41">
        <v>0</v>
      </c>
      <c r="AM13" s="41">
        <v>0</v>
      </c>
      <c r="AN13" s="41">
        <v>0</v>
      </c>
      <c r="AO13" s="40"/>
      <c r="AP13" s="40"/>
    </row>
    <row r="14" spans="1:42" x14ac:dyDescent="0.25">
      <c r="A14" t="s">
        <v>186</v>
      </c>
      <c r="B14" t="s">
        <v>61</v>
      </c>
      <c r="C14">
        <v>2020</v>
      </c>
      <c r="D14" t="s">
        <v>1281</v>
      </c>
      <c r="E14">
        <v>1</v>
      </c>
      <c r="G14" t="s">
        <v>266</v>
      </c>
      <c r="H14">
        <v>1</v>
      </c>
      <c r="I14" s="11">
        <v>0.01</v>
      </c>
      <c r="J14" s="11">
        <v>1</v>
      </c>
      <c r="M14" s="11">
        <v>2</v>
      </c>
      <c r="N14" s="11" t="s">
        <v>1304</v>
      </c>
      <c r="O14" s="11" t="s">
        <v>281</v>
      </c>
      <c r="P14" s="11" t="s">
        <v>268</v>
      </c>
      <c r="Q14" t="s">
        <v>268</v>
      </c>
      <c r="R14" s="11">
        <v>4</v>
      </c>
      <c r="S14" s="11">
        <v>4</v>
      </c>
      <c r="T14" s="11" t="s">
        <v>1330</v>
      </c>
      <c r="U14" s="11" t="s">
        <v>1418</v>
      </c>
      <c r="V14" s="11">
        <v>2</v>
      </c>
      <c r="W14" s="11" t="s">
        <v>1417</v>
      </c>
      <c r="X14">
        <v>17</v>
      </c>
      <c r="Y14" s="11">
        <v>3</v>
      </c>
      <c r="Z14" s="22">
        <f t="shared" si="3"/>
        <v>0.15</v>
      </c>
      <c r="AA14" s="58">
        <v>1</v>
      </c>
      <c r="AB14" s="58">
        <v>2</v>
      </c>
      <c r="AC14" s="58">
        <v>0</v>
      </c>
      <c r="AD14" s="2" t="s">
        <v>1304</v>
      </c>
      <c r="AE14" t="s">
        <v>1784</v>
      </c>
      <c r="AF14">
        <v>1</v>
      </c>
      <c r="AG14">
        <v>1</v>
      </c>
      <c r="AH14">
        <v>0</v>
      </c>
      <c r="AI14" s="66" t="str">
        <f t="shared" si="0"/>
        <v>1</v>
      </c>
      <c r="AJ14" s="66" t="str">
        <f t="shared" si="1"/>
        <v>1</v>
      </c>
      <c r="AK14" s="11" t="str">
        <f t="shared" si="2"/>
        <v>1</v>
      </c>
      <c r="AL14" s="11">
        <v>1</v>
      </c>
      <c r="AM14" s="11">
        <v>1</v>
      </c>
      <c r="AN14" s="11">
        <v>1</v>
      </c>
    </row>
    <row r="15" spans="1:42" x14ac:dyDescent="0.25">
      <c r="A15" t="s">
        <v>197</v>
      </c>
      <c r="B15" t="s">
        <v>72</v>
      </c>
      <c r="C15">
        <v>2019</v>
      </c>
      <c r="D15" t="s">
        <v>1281</v>
      </c>
      <c r="E15">
        <v>1</v>
      </c>
      <c r="G15" t="s">
        <v>266</v>
      </c>
      <c r="H15">
        <v>0</v>
      </c>
      <c r="I15" s="11" t="s">
        <v>268</v>
      </c>
      <c r="J15" s="11" t="s">
        <v>268</v>
      </c>
      <c r="K15" t="s">
        <v>1641</v>
      </c>
      <c r="L15" t="s">
        <v>1445</v>
      </c>
      <c r="M15" s="11">
        <v>-1</v>
      </c>
      <c r="N15" s="11" t="s">
        <v>1300</v>
      </c>
      <c r="O15" s="11" t="s">
        <v>1378</v>
      </c>
      <c r="P15" s="11" t="s">
        <v>268</v>
      </c>
      <c r="Q15" t="s">
        <v>1444</v>
      </c>
      <c r="R15" s="11">
        <v>4</v>
      </c>
      <c r="S15" s="11" t="s">
        <v>1308</v>
      </c>
      <c r="T15" s="11" t="s">
        <v>1330</v>
      </c>
      <c r="U15" s="11" t="s">
        <v>1443</v>
      </c>
      <c r="V15" s="11">
        <v>2</v>
      </c>
      <c r="W15" s="11" t="s">
        <v>1442</v>
      </c>
      <c r="X15">
        <v>37</v>
      </c>
      <c r="Y15" s="11">
        <v>6</v>
      </c>
      <c r="Z15" s="22">
        <f t="shared" si="3"/>
        <v>0.13953488372093023</v>
      </c>
      <c r="AA15" s="58">
        <v>0</v>
      </c>
      <c r="AB15" s="58">
        <v>0</v>
      </c>
      <c r="AC15" s="58">
        <v>6</v>
      </c>
      <c r="AD15" t="s">
        <v>1304</v>
      </c>
      <c r="AE15" t="s">
        <v>1683</v>
      </c>
      <c r="AF15">
        <v>0</v>
      </c>
      <c r="AG15">
        <v>1</v>
      </c>
      <c r="AH15">
        <v>1</v>
      </c>
      <c r="AI15" s="66" t="str">
        <f t="shared" si="0"/>
        <v>1</v>
      </c>
      <c r="AJ15" s="66" t="str">
        <f t="shared" si="1"/>
        <v>1</v>
      </c>
      <c r="AK15" s="11" t="str">
        <f t="shared" si="2"/>
        <v>1</v>
      </c>
      <c r="AL15" s="11">
        <v>1</v>
      </c>
      <c r="AM15" s="11">
        <v>1</v>
      </c>
      <c r="AN15" s="11">
        <v>1</v>
      </c>
    </row>
    <row r="16" spans="1:42" x14ac:dyDescent="0.25">
      <c r="A16" t="s">
        <v>199</v>
      </c>
      <c r="B16" t="s">
        <v>74</v>
      </c>
      <c r="C16">
        <v>2019</v>
      </c>
      <c r="D16" t="s">
        <v>1281</v>
      </c>
      <c r="E16">
        <v>1</v>
      </c>
      <c r="G16" t="s">
        <v>266</v>
      </c>
      <c r="H16">
        <v>0</v>
      </c>
      <c r="I16" s="11" t="s">
        <v>268</v>
      </c>
      <c r="J16" s="11" t="s">
        <v>268</v>
      </c>
      <c r="K16" t="s">
        <v>1461</v>
      </c>
      <c r="M16" s="11" t="s">
        <v>1308</v>
      </c>
      <c r="N16" s="11" t="s">
        <v>1308</v>
      </c>
      <c r="O16" s="11" t="s">
        <v>1449</v>
      </c>
      <c r="P16" s="11" t="s">
        <v>1498</v>
      </c>
      <c r="Q16" t="s">
        <v>1450</v>
      </c>
      <c r="R16" s="11">
        <v>2.5</v>
      </c>
      <c r="S16" s="11">
        <v>0.5</v>
      </c>
      <c r="T16" s="11" t="s">
        <v>1327</v>
      </c>
      <c r="U16" s="11" t="s">
        <v>1447</v>
      </c>
      <c r="V16" s="11">
        <v>3</v>
      </c>
      <c r="X16">
        <v>36</v>
      </c>
      <c r="Y16" s="11">
        <v>13</v>
      </c>
      <c r="Z16" s="22">
        <f t="shared" si="3"/>
        <v>0.26530612244897961</v>
      </c>
      <c r="AA16" s="58">
        <v>0</v>
      </c>
      <c r="AB16" s="58">
        <v>13</v>
      </c>
      <c r="AC16" s="58">
        <v>0</v>
      </c>
      <c r="AD16" s="2" t="s">
        <v>1513</v>
      </c>
      <c r="AE16" t="s">
        <v>1718</v>
      </c>
      <c r="AF16">
        <v>0</v>
      </c>
      <c r="AG16">
        <v>1</v>
      </c>
      <c r="AH16">
        <v>0</v>
      </c>
      <c r="AI16" s="66" t="str">
        <f t="shared" si="0"/>
        <v>1</v>
      </c>
      <c r="AJ16" s="66" t="str">
        <f t="shared" si="1"/>
        <v>0</v>
      </c>
      <c r="AK16" s="11" t="str">
        <f t="shared" si="2"/>
        <v>1</v>
      </c>
      <c r="AL16" s="11">
        <v>1</v>
      </c>
      <c r="AM16" s="11">
        <v>0</v>
      </c>
      <c r="AN16" s="11">
        <v>1</v>
      </c>
    </row>
    <row r="17" spans="1:41" x14ac:dyDescent="0.25">
      <c r="A17" t="s">
        <v>204</v>
      </c>
      <c r="B17" t="s">
        <v>79</v>
      </c>
      <c r="C17">
        <v>2019</v>
      </c>
      <c r="D17" t="s">
        <v>1281</v>
      </c>
      <c r="E17">
        <v>1</v>
      </c>
      <c r="G17" t="s">
        <v>266</v>
      </c>
      <c r="H17">
        <v>0</v>
      </c>
      <c r="I17" s="11" t="s">
        <v>268</v>
      </c>
      <c r="J17" s="11" t="s">
        <v>268</v>
      </c>
      <c r="K17" t="s">
        <v>1461</v>
      </c>
      <c r="M17" s="11">
        <v>-4</v>
      </c>
      <c r="N17" s="11" t="s">
        <v>277</v>
      </c>
      <c r="O17" s="11" t="s">
        <v>1298</v>
      </c>
      <c r="P17" s="11" t="s">
        <v>1412</v>
      </c>
      <c r="Q17" t="s">
        <v>1472</v>
      </c>
      <c r="R17" s="11">
        <v>8</v>
      </c>
      <c r="S17" s="11">
        <v>7.5</v>
      </c>
      <c r="T17" s="11" t="s">
        <v>1330</v>
      </c>
      <c r="U17" s="11" t="s">
        <v>1471</v>
      </c>
      <c r="V17" s="11">
        <v>8</v>
      </c>
      <c r="X17">
        <v>62</v>
      </c>
      <c r="Y17" s="11">
        <v>24</v>
      </c>
      <c r="Z17" s="22">
        <f t="shared" si="3"/>
        <v>0.27906976744186046</v>
      </c>
      <c r="AA17" s="58">
        <v>0</v>
      </c>
      <c r="AB17" s="58">
        <v>24</v>
      </c>
      <c r="AC17" s="58">
        <v>0</v>
      </c>
      <c r="AD17" s="2" t="s">
        <v>1304</v>
      </c>
      <c r="AE17" t="s">
        <v>1723</v>
      </c>
      <c r="AF17">
        <v>0</v>
      </c>
      <c r="AG17">
        <v>1</v>
      </c>
      <c r="AH17">
        <v>1</v>
      </c>
      <c r="AI17" s="66" t="str">
        <f t="shared" si="0"/>
        <v>1</v>
      </c>
      <c r="AJ17" s="66" t="str">
        <f t="shared" si="1"/>
        <v>1</v>
      </c>
      <c r="AK17" s="11" t="str">
        <f t="shared" si="2"/>
        <v>1</v>
      </c>
      <c r="AL17" s="11">
        <v>1</v>
      </c>
      <c r="AM17" s="11">
        <v>1</v>
      </c>
      <c r="AN17" s="11">
        <v>1</v>
      </c>
    </row>
    <row r="18" spans="1:41" x14ac:dyDescent="0.25">
      <c r="A18" t="s">
        <v>225</v>
      </c>
      <c r="B18" t="s">
        <v>100</v>
      </c>
      <c r="C18">
        <v>2020</v>
      </c>
      <c r="D18" t="s">
        <v>1281</v>
      </c>
      <c r="E18">
        <v>1</v>
      </c>
      <c r="G18" t="s">
        <v>1304</v>
      </c>
      <c r="H18">
        <v>1</v>
      </c>
      <c r="I18" s="11">
        <v>0.5</v>
      </c>
      <c r="J18" s="11">
        <v>1.5</v>
      </c>
      <c r="K18" t="s">
        <v>1461</v>
      </c>
      <c r="L18" t="s">
        <v>1532</v>
      </c>
      <c r="M18" s="11" t="s">
        <v>1308</v>
      </c>
      <c r="N18" s="11" t="s">
        <v>1308</v>
      </c>
      <c r="O18" s="11" t="s">
        <v>1308</v>
      </c>
      <c r="P18" s="11" t="s">
        <v>268</v>
      </c>
      <c r="Q18" t="s">
        <v>268</v>
      </c>
      <c r="R18" s="11">
        <v>2</v>
      </c>
      <c r="S18" s="11">
        <v>2</v>
      </c>
      <c r="T18" s="11" t="s">
        <v>1327</v>
      </c>
      <c r="U18" s="11">
        <v>12</v>
      </c>
      <c r="V18" s="11">
        <v>12</v>
      </c>
      <c r="X18">
        <v>50</v>
      </c>
      <c r="Y18" s="11">
        <v>44</v>
      </c>
      <c r="Z18" s="22">
        <f t="shared" si="3"/>
        <v>0.46808510638297873</v>
      </c>
      <c r="AA18" s="58">
        <v>0</v>
      </c>
      <c r="AB18" s="58">
        <v>41</v>
      </c>
      <c r="AC18" s="58">
        <v>3</v>
      </c>
      <c r="AD18" s="2" t="s">
        <v>1737</v>
      </c>
      <c r="AE18" t="s">
        <v>1726</v>
      </c>
      <c r="AF18">
        <v>0</v>
      </c>
      <c r="AG18">
        <v>1</v>
      </c>
      <c r="AH18">
        <v>1</v>
      </c>
      <c r="AI18" s="66" t="str">
        <f t="shared" si="0"/>
        <v>1</v>
      </c>
      <c r="AJ18" s="66" t="str">
        <f t="shared" si="1"/>
        <v>1</v>
      </c>
      <c r="AK18" s="11" t="str">
        <f t="shared" si="2"/>
        <v>1</v>
      </c>
      <c r="AL18" s="11">
        <v>1</v>
      </c>
      <c r="AM18" s="11">
        <v>1</v>
      </c>
      <c r="AN18" s="11">
        <v>1</v>
      </c>
    </row>
    <row r="19" spans="1:41" x14ac:dyDescent="0.25">
      <c r="A19" t="s">
        <v>231</v>
      </c>
      <c r="B19" t="s">
        <v>106</v>
      </c>
      <c r="C19">
        <v>2019</v>
      </c>
      <c r="D19" t="s">
        <v>1281</v>
      </c>
      <c r="E19">
        <v>1</v>
      </c>
      <c r="G19" t="s">
        <v>266</v>
      </c>
      <c r="H19">
        <v>1</v>
      </c>
      <c r="I19" s="11" t="s">
        <v>268</v>
      </c>
      <c r="J19" s="11" t="s">
        <v>1304</v>
      </c>
      <c r="K19" t="s">
        <v>1647</v>
      </c>
      <c r="L19" t="s">
        <v>1550</v>
      </c>
      <c r="M19" s="11">
        <v>1</v>
      </c>
      <c r="N19" s="11" t="s">
        <v>277</v>
      </c>
      <c r="O19" s="11" t="s">
        <v>1552</v>
      </c>
      <c r="P19" s="11" t="s">
        <v>268</v>
      </c>
      <c r="Q19" s="4" t="s">
        <v>1358</v>
      </c>
      <c r="R19" s="11">
        <v>12</v>
      </c>
      <c r="S19" s="11">
        <v>12</v>
      </c>
      <c r="T19" s="11" t="s">
        <v>1330</v>
      </c>
      <c r="U19" s="11" t="s">
        <v>1551</v>
      </c>
      <c r="V19" s="11">
        <v>12</v>
      </c>
      <c r="W19" s="11" t="s">
        <v>1553</v>
      </c>
      <c r="X19">
        <v>16</v>
      </c>
      <c r="Y19" s="11">
        <v>58</v>
      </c>
      <c r="Z19" s="22">
        <f t="shared" si="3"/>
        <v>0.78378378378378377</v>
      </c>
      <c r="AA19" s="58">
        <v>16</v>
      </c>
      <c r="AB19" s="58">
        <v>42</v>
      </c>
      <c r="AC19" s="58">
        <v>0</v>
      </c>
      <c r="AD19" s="2" t="s">
        <v>1738</v>
      </c>
      <c r="AF19">
        <v>1</v>
      </c>
      <c r="AG19">
        <v>1</v>
      </c>
      <c r="AH19">
        <v>0</v>
      </c>
      <c r="AI19" s="66" t="str">
        <f t="shared" si="0"/>
        <v>1</v>
      </c>
      <c r="AJ19" s="66" t="str">
        <f t="shared" si="1"/>
        <v>1</v>
      </c>
      <c r="AK19" s="11" t="str">
        <f t="shared" si="2"/>
        <v>1</v>
      </c>
      <c r="AL19" s="11">
        <v>1</v>
      </c>
      <c r="AM19" s="11">
        <v>1</v>
      </c>
      <c r="AN19" s="11">
        <v>1</v>
      </c>
    </row>
    <row r="20" spans="1:41" x14ac:dyDescent="0.25">
      <c r="A20" t="s">
        <v>235</v>
      </c>
      <c r="B20" t="s">
        <v>110</v>
      </c>
      <c r="C20">
        <v>2019</v>
      </c>
      <c r="D20" t="s">
        <v>1281</v>
      </c>
      <c r="E20">
        <v>1</v>
      </c>
      <c r="F20" t="s">
        <v>274</v>
      </c>
      <c r="G20" t="s">
        <v>266</v>
      </c>
      <c r="H20">
        <v>1</v>
      </c>
      <c r="I20" s="11" t="s">
        <v>268</v>
      </c>
      <c r="J20" s="11" t="s">
        <v>1566</v>
      </c>
      <c r="K20" t="s">
        <v>1567</v>
      </c>
      <c r="M20" s="11">
        <v>-1</v>
      </c>
      <c r="N20" s="11" t="s">
        <v>1304</v>
      </c>
      <c r="O20" s="11" t="s">
        <v>282</v>
      </c>
      <c r="P20" s="11" t="s">
        <v>268</v>
      </c>
      <c r="Q20" t="s">
        <v>273</v>
      </c>
      <c r="R20" s="11">
        <v>4</v>
      </c>
      <c r="S20" s="11">
        <v>3.5</v>
      </c>
      <c r="T20" s="11" t="s">
        <v>1330</v>
      </c>
      <c r="U20" s="11" t="s">
        <v>1569</v>
      </c>
      <c r="V20" s="11">
        <v>6</v>
      </c>
      <c r="X20">
        <v>18</v>
      </c>
      <c r="Y20" s="11">
        <v>0</v>
      </c>
      <c r="Z20" s="22">
        <f t="shared" si="3"/>
        <v>0</v>
      </c>
      <c r="AA20" s="58">
        <v>0</v>
      </c>
      <c r="AB20" s="58">
        <v>0</v>
      </c>
      <c r="AC20" s="58">
        <v>0</v>
      </c>
      <c r="AD20" s="2" t="s">
        <v>1308</v>
      </c>
      <c r="AE20" t="s">
        <v>1308</v>
      </c>
      <c r="AF20">
        <v>0</v>
      </c>
      <c r="AG20">
        <v>0</v>
      </c>
      <c r="AH20">
        <v>0</v>
      </c>
      <c r="AI20" s="66" t="str">
        <f t="shared" si="0"/>
        <v>0</v>
      </c>
      <c r="AJ20" s="66" t="str">
        <f t="shared" si="1"/>
        <v>0</v>
      </c>
      <c r="AK20" s="11" t="str">
        <f t="shared" si="2"/>
        <v>0</v>
      </c>
      <c r="AL20" s="11">
        <v>0</v>
      </c>
      <c r="AM20" s="11">
        <v>0</v>
      </c>
      <c r="AN20" s="11">
        <v>0</v>
      </c>
    </row>
    <row r="21" spans="1:41" x14ac:dyDescent="0.25">
      <c r="A21" t="s">
        <v>236</v>
      </c>
      <c r="B21" t="s">
        <v>111</v>
      </c>
      <c r="C21">
        <v>2020</v>
      </c>
      <c r="D21" t="s">
        <v>1281</v>
      </c>
      <c r="E21">
        <v>1</v>
      </c>
      <c r="G21" t="s">
        <v>1271</v>
      </c>
      <c r="H21">
        <v>1</v>
      </c>
      <c r="I21" s="11">
        <v>1.5900000000000001E-2</v>
      </c>
      <c r="J21" s="11">
        <v>5</v>
      </c>
      <c r="L21" t="s">
        <v>1572</v>
      </c>
      <c r="M21" s="11" t="s">
        <v>1308</v>
      </c>
      <c r="N21" s="11" t="s">
        <v>1308</v>
      </c>
      <c r="O21" s="11" t="s">
        <v>1308</v>
      </c>
      <c r="P21" s="11" t="s">
        <v>268</v>
      </c>
      <c r="Q21" t="s">
        <v>1483</v>
      </c>
      <c r="R21" s="11">
        <v>4</v>
      </c>
      <c r="S21" s="11">
        <v>3.5</v>
      </c>
      <c r="T21" s="11" t="s">
        <v>1330</v>
      </c>
      <c r="U21" s="11" t="s">
        <v>1571</v>
      </c>
      <c r="V21" s="11">
        <v>7</v>
      </c>
      <c r="W21" s="11" t="s">
        <v>1573</v>
      </c>
      <c r="X21">
        <v>19</v>
      </c>
      <c r="Y21" s="11">
        <v>1</v>
      </c>
      <c r="Z21" s="22">
        <f t="shared" si="3"/>
        <v>0.05</v>
      </c>
      <c r="AA21" s="58">
        <v>0</v>
      </c>
      <c r="AB21" s="58">
        <v>0</v>
      </c>
      <c r="AC21" s="58">
        <v>1</v>
      </c>
      <c r="AD21" s="2" t="s">
        <v>268</v>
      </c>
      <c r="AE21" t="s">
        <v>1574</v>
      </c>
      <c r="AF21">
        <v>0</v>
      </c>
      <c r="AG21">
        <v>0</v>
      </c>
      <c r="AH21">
        <v>1</v>
      </c>
      <c r="AI21" s="66" t="str">
        <f t="shared" si="0"/>
        <v>0</v>
      </c>
      <c r="AJ21" s="66" t="str">
        <f t="shared" si="1"/>
        <v>1</v>
      </c>
      <c r="AK21" s="11" t="str">
        <f t="shared" si="2"/>
        <v>1</v>
      </c>
      <c r="AL21" s="11">
        <v>0</v>
      </c>
      <c r="AM21" s="11">
        <v>1</v>
      </c>
      <c r="AN21" s="11">
        <v>1</v>
      </c>
    </row>
    <row r="22" spans="1:41" x14ac:dyDescent="0.25">
      <c r="A22" t="s">
        <v>244</v>
      </c>
      <c r="B22" t="s">
        <v>119</v>
      </c>
      <c r="C22">
        <v>2019</v>
      </c>
      <c r="D22" t="s">
        <v>1281</v>
      </c>
      <c r="E22">
        <v>1</v>
      </c>
      <c r="G22" t="s">
        <v>266</v>
      </c>
      <c r="H22">
        <v>0</v>
      </c>
      <c r="I22" s="11" t="s">
        <v>268</v>
      </c>
      <c r="J22" s="11" t="s">
        <v>268</v>
      </c>
      <c r="K22" t="s">
        <v>1461</v>
      </c>
      <c r="M22" s="11">
        <v>-2</v>
      </c>
      <c r="N22" s="11" t="s">
        <v>1304</v>
      </c>
      <c r="O22" s="11" t="s">
        <v>1378</v>
      </c>
      <c r="P22" s="11" t="s">
        <v>1584</v>
      </c>
      <c r="Q22" s="4" t="s">
        <v>1358</v>
      </c>
      <c r="R22" s="11">
        <v>1</v>
      </c>
      <c r="S22" s="11" t="s">
        <v>1308</v>
      </c>
      <c r="T22" s="11" t="s">
        <v>1285</v>
      </c>
      <c r="U22" s="11" t="s">
        <v>1304</v>
      </c>
      <c r="X22">
        <v>25</v>
      </c>
      <c r="Y22" s="11">
        <v>6</v>
      </c>
      <c r="Z22" s="22">
        <f t="shared" si="3"/>
        <v>0.19354838709677419</v>
      </c>
      <c r="AA22" s="58">
        <v>0</v>
      </c>
      <c r="AB22" s="58">
        <v>0</v>
      </c>
      <c r="AC22" s="58">
        <v>6</v>
      </c>
      <c r="AD22" s="2" t="s">
        <v>1308</v>
      </c>
      <c r="AE22" t="s">
        <v>1786</v>
      </c>
      <c r="AF22">
        <v>0</v>
      </c>
      <c r="AG22">
        <v>1</v>
      </c>
      <c r="AH22">
        <v>1</v>
      </c>
      <c r="AI22" s="66" t="str">
        <f t="shared" si="0"/>
        <v>1</v>
      </c>
      <c r="AJ22" s="66" t="str">
        <f t="shared" si="1"/>
        <v>1</v>
      </c>
      <c r="AK22" s="11" t="str">
        <f t="shared" si="2"/>
        <v>1</v>
      </c>
      <c r="AL22" s="11">
        <v>1</v>
      </c>
      <c r="AM22" s="11">
        <v>1</v>
      </c>
      <c r="AN22" s="11">
        <v>1</v>
      </c>
    </row>
    <row r="23" spans="1:41" x14ac:dyDescent="0.25">
      <c r="A23" t="s">
        <v>262</v>
      </c>
      <c r="B23" t="s">
        <v>137</v>
      </c>
      <c r="C23">
        <v>2019</v>
      </c>
      <c r="D23" t="s">
        <v>1281</v>
      </c>
      <c r="E23">
        <v>1</v>
      </c>
      <c r="G23" t="s">
        <v>266</v>
      </c>
      <c r="H23">
        <v>1</v>
      </c>
      <c r="I23" s="11" t="s">
        <v>268</v>
      </c>
      <c r="J23" s="11">
        <v>0.1</v>
      </c>
      <c r="K23" t="s">
        <v>1461</v>
      </c>
      <c r="M23" s="11">
        <v>-2</v>
      </c>
      <c r="N23" s="11" t="s">
        <v>277</v>
      </c>
      <c r="O23" s="11" t="s">
        <v>1378</v>
      </c>
      <c r="P23" s="11" t="s">
        <v>1497</v>
      </c>
      <c r="Q23" s="4" t="s">
        <v>1620</v>
      </c>
      <c r="R23" s="11">
        <v>4</v>
      </c>
      <c r="S23" s="11">
        <v>4</v>
      </c>
      <c r="T23" s="11" t="s">
        <v>1330</v>
      </c>
      <c r="U23" s="11" t="s">
        <v>1622</v>
      </c>
      <c r="V23" s="11">
        <v>9</v>
      </c>
      <c r="X23">
        <v>59</v>
      </c>
      <c r="Y23" s="11">
        <v>11</v>
      </c>
      <c r="Z23" s="22">
        <f t="shared" si="3"/>
        <v>0.15714285714285714</v>
      </c>
      <c r="AA23" s="58">
        <v>0</v>
      </c>
      <c r="AB23" s="58">
        <v>8</v>
      </c>
      <c r="AC23" s="58">
        <v>3</v>
      </c>
      <c r="AD23" s="2" t="s">
        <v>1407</v>
      </c>
      <c r="AE23" t="s">
        <v>1621</v>
      </c>
      <c r="AF23">
        <v>0</v>
      </c>
      <c r="AG23">
        <v>1</v>
      </c>
      <c r="AH23">
        <v>1</v>
      </c>
      <c r="AI23" s="66" t="str">
        <f t="shared" si="0"/>
        <v>1</v>
      </c>
      <c r="AJ23" s="66" t="str">
        <f t="shared" si="1"/>
        <v>1</v>
      </c>
      <c r="AK23" s="11" t="str">
        <f t="shared" si="2"/>
        <v>1</v>
      </c>
      <c r="AL23" s="11">
        <v>1</v>
      </c>
      <c r="AM23" s="11">
        <v>1</v>
      </c>
      <c r="AN23" s="11">
        <v>1</v>
      </c>
    </row>
    <row r="24" spans="1:41" x14ac:dyDescent="0.25">
      <c r="A24" s="55" t="s">
        <v>1799</v>
      </c>
      <c r="B24">
        <v>22</v>
      </c>
      <c r="G24" s="52" t="s">
        <v>1796</v>
      </c>
      <c r="H24" s="52">
        <f>SUM(H2:H23)</f>
        <v>17</v>
      </c>
      <c r="I24" s="53">
        <v>5</v>
      </c>
      <c r="V24" s="11">
        <f>AVERAGE(V2:V23)</f>
        <v>7.9107142857142856</v>
      </c>
      <c r="AE24" s="56" t="s">
        <v>1773</v>
      </c>
      <c r="AF24" s="52">
        <f>SUM(AF2:AF23)</f>
        <v>6</v>
      </c>
      <c r="AG24" s="52">
        <f>SUM(AG2:AG23)</f>
        <v>15</v>
      </c>
      <c r="AH24" s="52">
        <f>SUM(AH2:AH23)</f>
        <v>7</v>
      </c>
      <c r="AI24" s="53"/>
      <c r="AJ24" s="53"/>
      <c r="AK24" s="53"/>
      <c r="AL24" s="53">
        <f>SUM(AL2:AL23)</f>
        <v>15</v>
      </c>
      <c r="AM24" s="53">
        <f>SUM(AM2:AM23)</f>
        <v>12</v>
      </c>
      <c r="AN24" s="53">
        <f>SUM(AN2:AN23)</f>
        <v>16</v>
      </c>
      <c r="AO24" s="52"/>
    </row>
    <row r="25" spans="1:41" x14ac:dyDescent="0.25">
      <c r="A25" s="55" t="s">
        <v>1800</v>
      </c>
      <c r="B25">
        <v>22</v>
      </c>
      <c r="G25" s="52" t="s">
        <v>1774</v>
      </c>
      <c r="H25" s="54">
        <f>H24/B24</f>
        <v>0.77272727272727271</v>
      </c>
      <c r="I25" s="74">
        <f>I24/B24</f>
        <v>0.22727272727272727</v>
      </c>
      <c r="AE25" s="56" t="s">
        <v>1774</v>
      </c>
      <c r="AF25" s="54">
        <f>AF24/22</f>
        <v>0.27272727272727271</v>
      </c>
      <c r="AG25" s="54">
        <f>AG24/22</f>
        <v>0.68181818181818177</v>
      </c>
      <c r="AH25" s="54">
        <f>AH24/22</f>
        <v>0.31818181818181818</v>
      </c>
      <c r="AI25" s="74"/>
      <c r="AJ25" s="74"/>
      <c r="AK25" s="74"/>
      <c r="AL25" s="74">
        <f>AL24/22</f>
        <v>0.68181818181818177</v>
      </c>
      <c r="AM25" s="74">
        <f>AM24/22</f>
        <v>0.54545454545454541</v>
      </c>
      <c r="AN25" s="74">
        <f>AN24/22</f>
        <v>0.72727272727272729</v>
      </c>
      <c r="AO25" s="52"/>
    </row>
    <row r="26" spans="1:41" x14ac:dyDescent="0.25">
      <c r="G26" s="52" t="s">
        <v>1797</v>
      </c>
      <c r="H26" s="52">
        <v>16</v>
      </c>
      <c r="I26" s="53">
        <f>I24</f>
        <v>5</v>
      </c>
      <c r="U26" s="11" t="s">
        <v>1823</v>
      </c>
      <c r="V26" s="11">
        <v>6</v>
      </c>
      <c r="AE26" s="56" t="s">
        <v>1803</v>
      </c>
      <c r="AF26" s="52">
        <v>6</v>
      </c>
      <c r="AG26" s="52">
        <v>15</v>
      </c>
      <c r="AH26" s="52">
        <v>7</v>
      </c>
      <c r="AI26" s="53"/>
      <c r="AJ26" s="53"/>
      <c r="AK26" s="53"/>
      <c r="AL26" s="53">
        <v>15</v>
      </c>
      <c r="AM26" s="53">
        <v>12</v>
      </c>
      <c r="AN26" s="53">
        <v>16</v>
      </c>
      <c r="AO26" s="52"/>
    </row>
    <row r="27" spans="1:41" x14ac:dyDescent="0.25">
      <c r="G27" s="52" t="s">
        <v>1774</v>
      </c>
      <c r="H27" s="54">
        <f>H26/22</f>
        <v>0.72727272727272729</v>
      </c>
      <c r="I27" s="74">
        <f>I26/22</f>
        <v>0.22727272727272727</v>
      </c>
      <c r="AE27" s="56" t="s">
        <v>1774</v>
      </c>
      <c r="AF27" s="54">
        <f>AF26/22</f>
        <v>0.27272727272727271</v>
      </c>
      <c r="AG27" s="54">
        <f>AG26/22</f>
        <v>0.68181818181818177</v>
      </c>
      <c r="AH27" s="54">
        <f>AH26/22</f>
        <v>0.31818181818181818</v>
      </c>
      <c r="AI27" s="74"/>
      <c r="AJ27" s="74"/>
      <c r="AK27" s="74"/>
      <c r="AL27" s="74">
        <f>AL26/22</f>
        <v>0.68181818181818177</v>
      </c>
      <c r="AM27" s="74">
        <f>AM26/22</f>
        <v>0.54545454545454541</v>
      </c>
      <c r="AN27" s="74">
        <f>AN26/22</f>
        <v>0.72727272727272729</v>
      </c>
      <c r="AO27" s="52"/>
    </row>
  </sheetData>
  <sortState ref="A2:AO113">
    <sortCondition descending="1" ref="E2:E113"/>
  </sortState>
  <pageMargins left="0.7" right="0.7" top="0.75" bottom="0.75" header="0.3" footer="0.3"/>
  <pageSetup orientation="portrait" horizontalDpi="4294967293" verticalDpi="4294967293"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112"/>
  <sheetViews>
    <sheetView topLeftCell="O1" zoomScale="70" zoomScaleNormal="70" workbookViewId="0">
      <selection activeCell="AH8" sqref="AH8"/>
    </sheetView>
  </sheetViews>
  <sheetFormatPr defaultRowHeight="15" x14ac:dyDescent="0.25"/>
  <cols>
    <col min="1" max="1" width="31.5703125" customWidth="1"/>
    <col min="2" max="2" width="14" customWidth="1"/>
    <col min="3" max="3" width="6.42578125" customWidth="1"/>
    <col min="4" max="4" width="11.140625" customWidth="1"/>
    <col min="5" max="5" width="5" customWidth="1"/>
    <col min="6" max="6" width="6.28515625" customWidth="1"/>
    <col min="7" max="7" width="9.140625" customWidth="1"/>
    <col min="8" max="8" width="5.5703125" customWidth="1"/>
    <col min="9" max="9" width="13.5703125" style="11" customWidth="1"/>
    <col min="10" max="10" width="13.28515625" style="11" customWidth="1"/>
    <col min="11" max="11" width="9.5703125" style="11" customWidth="1"/>
    <col min="12" max="12" width="21.140625" customWidth="1"/>
    <col min="13" max="13" width="31.140625" customWidth="1"/>
    <col min="14" max="14" width="14.42578125" style="11" customWidth="1"/>
    <col min="15" max="15" width="19.28515625" style="11" customWidth="1"/>
    <col min="16" max="16" width="19.140625" style="11" customWidth="1"/>
    <col min="17" max="17" width="14.5703125" style="11" customWidth="1"/>
    <col min="18" max="18" width="10" style="11" customWidth="1"/>
    <col min="19" max="19" width="18" style="11" customWidth="1"/>
    <col min="20" max="20" width="14.140625" style="11" customWidth="1"/>
    <col min="21" max="21" width="14.42578125" customWidth="1"/>
    <col min="22" max="22" width="9.28515625" style="11" customWidth="1"/>
    <col min="23" max="23" width="21" style="11" customWidth="1"/>
    <col min="24" max="24" width="14" style="11" customWidth="1"/>
    <col min="25" max="25" width="10.140625" style="11" customWidth="1"/>
    <col min="26" max="26" width="19" style="11" customWidth="1"/>
    <col min="27" max="27" width="7.28515625" customWidth="1"/>
    <col min="28" max="28" width="6" style="11" customWidth="1"/>
    <col min="29" max="29" width="9.7109375" style="22" customWidth="1"/>
    <col min="30" max="30" width="8.140625" style="58" customWidth="1"/>
    <col min="31" max="31" width="8.7109375" style="58" customWidth="1"/>
    <col min="32" max="32" width="7.85546875" style="58" customWidth="1"/>
    <col min="33" max="33" width="19.85546875" style="2" customWidth="1"/>
    <col min="34" max="34" width="46.42578125" customWidth="1"/>
    <col min="35" max="35" width="7.140625" customWidth="1"/>
    <col min="36" max="36" width="9.140625" customWidth="1"/>
    <col min="37" max="37" width="9" customWidth="1"/>
    <col min="38" max="39" width="7.5703125" style="11" customWidth="1"/>
    <col min="40" max="40" width="6.5703125" style="11" customWidth="1"/>
    <col min="41" max="41" width="5.42578125" style="11" customWidth="1"/>
    <col min="42" max="42" width="5.85546875" style="11" customWidth="1"/>
    <col min="43" max="43" width="7.140625" style="11" customWidth="1"/>
    <col min="44" max="44" width="9.28515625" customWidth="1"/>
  </cols>
  <sheetData>
    <row r="1" spans="1:45" x14ac:dyDescent="0.25">
      <c r="A1" t="s">
        <v>264</v>
      </c>
      <c r="B1" t="s">
        <v>9</v>
      </c>
      <c r="C1" t="s">
        <v>8</v>
      </c>
      <c r="D1" t="s">
        <v>1279</v>
      </c>
      <c r="E1" t="s">
        <v>265</v>
      </c>
      <c r="F1" t="s">
        <v>1320</v>
      </c>
      <c r="G1" t="s">
        <v>13</v>
      </c>
      <c r="H1" t="s">
        <v>0</v>
      </c>
      <c r="I1" s="11" t="s">
        <v>1</v>
      </c>
      <c r="J1" s="11" t="s">
        <v>2</v>
      </c>
      <c r="K1" s="11" t="s">
        <v>1808</v>
      </c>
      <c r="L1" t="s">
        <v>3</v>
      </c>
      <c r="M1" t="s">
        <v>1651</v>
      </c>
      <c r="N1" s="11" t="s">
        <v>1809</v>
      </c>
      <c r="O1" s="11" t="s">
        <v>1811</v>
      </c>
      <c r="P1" s="11" t="s">
        <v>1811</v>
      </c>
      <c r="Q1" s="11" t="s">
        <v>10</v>
      </c>
      <c r="R1" s="11" t="s">
        <v>1632</v>
      </c>
      <c r="S1" s="11" t="s">
        <v>1706</v>
      </c>
      <c r="T1" s="11" t="s">
        <v>1424</v>
      </c>
      <c r="U1" t="s">
        <v>1470</v>
      </c>
      <c r="V1" s="11" t="s">
        <v>289</v>
      </c>
      <c r="W1" s="11" t="s">
        <v>1288</v>
      </c>
      <c r="X1" s="11" t="s">
        <v>1326</v>
      </c>
      <c r="Y1" s="11" t="s">
        <v>285</v>
      </c>
      <c r="Z1" s="11" t="s">
        <v>1313</v>
      </c>
      <c r="AA1" t="s">
        <v>6</v>
      </c>
      <c r="AB1" s="11" t="s">
        <v>7</v>
      </c>
      <c r="AC1" s="22" t="s">
        <v>1778</v>
      </c>
      <c r="AD1" s="58" t="s">
        <v>1775</v>
      </c>
      <c r="AE1" s="58" t="s">
        <v>1777</v>
      </c>
      <c r="AF1" s="58" t="s">
        <v>1776</v>
      </c>
      <c r="AG1" s="2" t="s">
        <v>275</v>
      </c>
      <c r="AH1" t="s">
        <v>11</v>
      </c>
      <c r="AI1" s="4" t="s">
        <v>1788</v>
      </c>
      <c r="AJ1" s="4" t="s">
        <v>1787</v>
      </c>
      <c r="AK1" s="4" t="s">
        <v>1779</v>
      </c>
      <c r="AL1" s="11" t="s">
        <v>1789</v>
      </c>
      <c r="AM1" s="11" t="s">
        <v>1798</v>
      </c>
      <c r="AN1" s="11" t="s">
        <v>1790</v>
      </c>
      <c r="AO1" s="11" t="s">
        <v>1791</v>
      </c>
      <c r="AP1" s="11" t="s">
        <v>1798</v>
      </c>
      <c r="AQ1" s="11" t="s">
        <v>1792</v>
      </c>
      <c r="AR1" t="s">
        <v>1290</v>
      </c>
      <c r="AS1" t="s">
        <v>1630</v>
      </c>
    </row>
    <row r="2" spans="1:45" x14ac:dyDescent="0.25">
      <c r="A2" t="s">
        <v>139</v>
      </c>
      <c r="B2" t="s">
        <v>14</v>
      </c>
      <c r="C2">
        <v>2019</v>
      </c>
      <c r="D2" t="s">
        <v>1281</v>
      </c>
      <c r="E2">
        <v>0</v>
      </c>
      <c r="F2" t="s">
        <v>1365</v>
      </c>
      <c r="G2" t="s">
        <v>266</v>
      </c>
      <c r="H2">
        <v>1</v>
      </c>
      <c r="I2" s="11" t="s">
        <v>268</v>
      </c>
      <c r="J2" s="11" t="s">
        <v>1333</v>
      </c>
      <c r="L2" t="s">
        <v>1461</v>
      </c>
      <c r="M2" t="s">
        <v>1608</v>
      </c>
      <c r="O2" s="11" t="str">
        <f>IF(SUM(N2,K2)&gt;0,"1","0")</f>
        <v>0</v>
      </c>
      <c r="P2" s="11">
        <v>0</v>
      </c>
      <c r="Q2" s="11" t="s">
        <v>1308</v>
      </c>
      <c r="R2" s="11" t="s">
        <v>1308</v>
      </c>
      <c r="S2" s="11" t="s">
        <v>279</v>
      </c>
      <c r="T2" s="11" t="s">
        <v>1497</v>
      </c>
      <c r="U2" t="s">
        <v>271</v>
      </c>
      <c r="V2" s="11">
        <v>125</v>
      </c>
      <c r="W2" s="11">
        <v>7</v>
      </c>
      <c r="X2" s="11" t="s">
        <v>1330</v>
      </c>
      <c r="Y2" s="11">
        <v>10</v>
      </c>
      <c r="AA2">
        <v>65</v>
      </c>
      <c r="AB2" s="11">
        <v>14</v>
      </c>
      <c r="AC2" s="22">
        <f t="shared" ref="AC2:AC7" si="0">AB2/(AA2+AB2)</f>
        <v>0.17721518987341772</v>
      </c>
      <c r="AD2" s="58">
        <v>14</v>
      </c>
      <c r="AE2" s="58">
        <v>0</v>
      </c>
      <c r="AF2" s="58">
        <v>0</v>
      </c>
      <c r="AG2" t="s">
        <v>1304</v>
      </c>
      <c r="AH2" t="s">
        <v>1625</v>
      </c>
      <c r="AI2">
        <v>1</v>
      </c>
      <c r="AJ2">
        <v>1</v>
      </c>
      <c r="AK2">
        <v>0</v>
      </c>
      <c r="AL2" s="66" t="str">
        <f t="shared" ref="AL2:AL33" si="1">IF(SUM(AI2:AJ2)&gt;0,"1","0")</f>
        <v>1</v>
      </c>
      <c r="AM2" s="66" t="str">
        <f t="shared" ref="AM2:AM33" si="2">IF(SUM(AK2,AI2)&gt;0,"1","0")</f>
        <v>1</v>
      </c>
      <c r="AN2" s="11" t="str">
        <f t="shared" ref="AN2:AN33" si="3">IF(SUM(AI2:AK2)&gt;0,"1","0")</f>
        <v>1</v>
      </c>
      <c r="AO2" s="11">
        <v>1</v>
      </c>
      <c r="AP2" s="11">
        <v>1</v>
      </c>
      <c r="AQ2" s="11">
        <v>1</v>
      </c>
    </row>
    <row r="3" spans="1:45" x14ac:dyDescent="0.25">
      <c r="A3" t="s">
        <v>143</v>
      </c>
      <c r="B3" t="s">
        <v>18</v>
      </c>
      <c r="C3">
        <v>2019</v>
      </c>
      <c r="D3" t="s">
        <v>1281</v>
      </c>
      <c r="E3">
        <v>1</v>
      </c>
      <c r="G3" t="s">
        <v>266</v>
      </c>
      <c r="H3">
        <v>1</v>
      </c>
      <c r="I3" s="11" t="s">
        <v>268</v>
      </c>
      <c r="J3" s="11">
        <v>50</v>
      </c>
      <c r="L3" t="s">
        <v>1489</v>
      </c>
      <c r="N3" s="11">
        <v>1</v>
      </c>
      <c r="O3" s="11" t="str">
        <f t="shared" ref="O3:O57" si="4">IF(SUM(N3,K3)&gt;0,"1","0")</f>
        <v>1</v>
      </c>
      <c r="P3" s="11">
        <v>1</v>
      </c>
      <c r="Q3" s="11">
        <v>-0.5</v>
      </c>
      <c r="R3" s="11" t="s">
        <v>1304</v>
      </c>
      <c r="S3" s="11" t="s">
        <v>284</v>
      </c>
      <c r="T3" s="11" t="s">
        <v>268</v>
      </c>
      <c r="U3" t="s">
        <v>1316</v>
      </c>
      <c r="V3" s="11">
        <v>4</v>
      </c>
      <c r="W3" s="11">
        <v>2</v>
      </c>
      <c r="X3" s="11" t="s">
        <v>1327</v>
      </c>
      <c r="Y3" s="11" t="s">
        <v>1293</v>
      </c>
      <c r="AA3">
        <v>34</v>
      </c>
      <c r="AB3" s="11">
        <v>11</v>
      </c>
      <c r="AC3" s="22">
        <f t="shared" si="0"/>
        <v>0.24444444444444444</v>
      </c>
      <c r="AD3" s="58">
        <v>0</v>
      </c>
      <c r="AE3" s="58">
        <v>8</v>
      </c>
      <c r="AF3" s="58">
        <v>3</v>
      </c>
      <c r="AG3" t="s">
        <v>1626</v>
      </c>
      <c r="AH3" t="s">
        <v>1662</v>
      </c>
      <c r="AI3">
        <v>1</v>
      </c>
      <c r="AJ3">
        <v>1</v>
      </c>
      <c r="AK3">
        <v>1</v>
      </c>
      <c r="AL3" s="66" t="str">
        <f t="shared" si="1"/>
        <v>1</v>
      </c>
      <c r="AM3" s="66" t="str">
        <f t="shared" si="2"/>
        <v>1</v>
      </c>
      <c r="AN3" s="11" t="str">
        <f t="shared" si="3"/>
        <v>1</v>
      </c>
      <c r="AO3" s="11">
        <v>1</v>
      </c>
      <c r="AP3" s="11">
        <v>1</v>
      </c>
      <c r="AQ3" s="11">
        <v>1</v>
      </c>
    </row>
    <row r="4" spans="1:45" x14ac:dyDescent="0.25">
      <c r="A4" t="s">
        <v>145</v>
      </c>
      <c r="B4" t="s">
        <v>20</v>
      </c>
      <c r="C4">
        <v>2019</v>
      </c>
      <c r="D4" t="s">
        <v>1281</v>
      </c>
      <c r="E4">
        <v>0</v>
      </c>
      <c r="G4" t="s">
        <v>266</v>
      </c>
      <c r="H4">
        <v>1</v>
      </c>
      <c r="I4" s="11" t="s">
        <v>268</v>
      </c>
      <c r="J4" s="11">
        <v>5</v>
      </c>
      <c r="L4" t="s">
        <v>1591</v>
      </c>
      <c r="M4" t="s">
        <v>1356</v>
      </c>
      <c r="O4" s="11" t="str">
        <f t="shared" si="4"/>
        <v>0</v>
      </c>
      <c r="P4" s="11">
        <v>0</v>
      </c>
      <c r="Q4" s="11" t="s">
        <v>1308</v>
      </c>
      <c r="R4" s="11" t="s">
        <v>1308</v>
      </c>
      <c r="S4" s="13" t="s">
        <v>279</v>
      </c>
      <c r="T4" s="11" t="s">
        <v>268</v>
      </c>
      <c r="U4" t="s">
        <v>1627</v>
      </c>
      <c r="V4" s="11">
        <v>4</v>
      </c>
      <c r="W4" s="11" t="s">
        <v>1527</v>
      </c>
      <c r="X4" s="11" t="s">
        <v>1330</v>
      </c>
      <c r="Y4" s="11">
        <v>2</v>
      </c>
      <c r="AA4">
        <v>48</v>
      </c>
      <c r="AB4" s="11">
        <v>0</v>
      </c>
      <c r="AC4" s="22">
        <f t="shared" si="0"/>
        <v>0</v>
      </c>
      <c r="AD4" s="58">
        <v>0</v>
      </c>
      <c r="AE4" s="58">
        <v>0</v>
      </c>
      <c r="AF4" s="58">
        <v>0</v>
      </c>
      <c r="AG4" s="2" t="s">
        <v>268</v>
      </c>
      <c r="AI4">
        <v>0</v>
      </c>
      <c r="AJ4">
        <v>0</v>
      </c>
      <c r="AK4">
        <v>0</v>
      </c>
      <c r="AL4" s="66" t="str">
        <f t="shared" si="1"/>
        <v>0</v>
      </c>
      <c r="AM4" s="66" t="str">
        <f t="shared" si="2"/>
        <v>0</v>
      </c>
      <c r="AN4" s="11" t="str">
        <f t="shared" si="3"/>
        <v>0</v>
      </c>
      <c r="AO4" s="11">
        <v>0</v>
      </c>
      <c r="AP4" s="11">
        <v>0</v>
      </c>
      <c r="AQ4" s="11">
        <v>0</v>
      </c>
    </row>
    <row r="5" spans="1:45" x14ac:dyDescent="0.25">
      <c r="A5" t="s">
        <v>144</v>
      </c>
      <c r="B5" t="s">
        <v>19</v>
      </c>
      <c r="C5">
        <v>2019</v>
      </c>
      <c r="D5" t="s">
        <v>1281</v>
      </c>
      <c r="E5">
        <v>1</v>
      </c>
      <c r="G5" t="s">
        <v>266</v>
      </c>
      <c r="H5">
        <v>1</v>
      </c>
      <c r="I5" s="11" t="s">
        <v>1304</v>
      </c>
      <c r="J5" s="11" t="s">
        <v>1304</v>
      </c>
      <c r="K5" s="11">
        <v>1</v>
      </c>
      <c r="L5" t="s">
        <v>1351</v>
      </c>
      <c r="M5" t="s">
        <v>1355</v>
      </c>
      <c r="N5"/>
      <c r="O5" s="11" t="str">
        <f t="shared" si="4"/>
        <v>1</v>
      </c>
      <c r="P5" s="11">
        <v>1</v>
      </c>
      <c r="Q5" s="11" t="s">
        <v>1308</v>
      </c>
      <c r="R5" s="11" t="s">
        <v>1308</v>
      </c>
      <c r="S5" s="11" t="s">
        <v>283</v>
      </c>
      <c r="T5" s="11" t="s">
        <v>268</v>
      </c>
      <c r="U5" t="s">
        <v>271</v>
      </c>
      <c r="V5" s="11">
        <v>4</v>
      </c>
      <c r="W5" s="11" t="s">
        <v>1451</v>
      </c>
      <c r="X5" s="11" t="s">
        <v>1330</v>
      </c>
      <c r="Y5" s="11" t="s">
        <v>1659</v>
      </c>
      <c r="AA5">
        <v>86</v>
      </c>
      <c r="AB5" s="11">
        <v>10</v>
      </c>
      <c r="AC5" s="22">
        <f t="shared" si="0"/>
        <v>0.10416666666666667</v>
      </c>
      <c r="AD5" s="58">
        <v>0</v>
      </c>
      <c r="AE5" s="58">
        <v>10</v>
      </c>
      <c r="AF5" s="58">
        <v>0</v>
      </c>
      <c r="AG5" s="2" t="s">
        <v>1664</v>
      </c>
      <c r="AH5" t="s">
        <v>1711</v>
      </c>
      <c r="AI5">
        <v>0</v>
      </c>
      <c r="AJ5">
        <v>1</v>
      </c>
      <c r="AK5">
        <v>0</v>
      </c>
      <c r="AL5" s="66" t="str">
        <f t="shared" si="1"/>
        <v>1</v>
      </c>
      <c r="AM5" s="66" t="str">
        <f t="shared" si="2"/>
        <v>0</v>
      </c>
      <c r="AN5" s="11" t="str">
        <f t="shared" si="3"/>
        <v>1</v>
      </c>
      <c r="AO5" s="11">
        <v>1</v>
      </c>
      <c r="AP5" s="11">
        <v>0</v>
      </c>
      <c r="AQ5" s="11">
        <v>1</v>
      </c>
    </row>
    <row r="6" spans="1:45" x14ac:dyDescent="0.25">
      <c r="A6" t="s">
        <v>151</v>
      </c>
      <c r="B6" t="s">
        <v>26</v>
      </c>
      <c r="C6">
        <v>2020</v>
      </c>
      <c r="D6" t="s">
        <v>1281</v>
      </c>
      <c r="E6">
        <v>1</v>
      </c>
      <c r="G6" t="s">
        <v>266</v>
      </c>
      <c r="H6">
        <v>1</v>
      </c>
      <c r="I6" s="11" t="s">
        <v>268</v>
      </c>
      <c r="J6" s="11" t="s">
        <v>1304</v>
      </c>
      <c r="K6" s="11">
        <v>1</v>
      </c>
      <c r="M6" t="s">
        <v>1377</v>
      </c>
      <c r="N6" s="11">
        <v>1</v>
      </c>
      <c r="O6" s="11" t="str">
        <f t="shared" si="4"/>
        <v>1</v>
      </c>
      <c r="P6" s="11">
        <v>1</v>
      </c>
      <c r="Q6" s="11" t="s">
        <v>1308</v>
      </c>
      <c r="R6" s="11" t="s">
        <v>1308</v>
      </c>
      <c r="S6" s="11" t="s">
        <v>1265</v>
      </c>
      <c r="T6" s="11" t="s">
        <v>268</v>
      </c>
      <c r="U6" t="s">
        <v>1660</v>
      </c>
      <c r="V6" s="11">
        <v>5</v>
      </c>
      <c r="W6" s="11">
        <v>4.8</v>
      </c>
      <c r="X6" s="11" t="s">
        <v>1330</v>
      </c>
      <c r="Y6" s="11">
        <v>7</v>
      </c>
      <c r="AA6">
        <v>21</v>
      </c>
      <c r="AB6" s="11">
        <v>0</v>
      </c>
      <c r="AC6" s="22">
        <f t="shared" si="0"/>
        <v>0</v>
      </c>
      <c r="AD6" s="58">
        <v>0</v>
      </c>
      <c r="AE6" s="58">
        <v>0</v>
      </c>
      <c r="AF6" s="58">
        <v>0</v>
      </c>
      <c r="AG6" t="s">
        <v>268</v>
      </c>
      <c r="AI6">
        <v>0</v>
      </c>
      <c r="AJ6">
        <v>0</v>
      </c>
      <c r="AK6">
        <v>0</v>
      </c>
      <c r="AL6" s="66" t="str">
        <f t="shared" si="1"/>
        <v>0</v>
      </c>
      <c r="AM6" s="66" t="str">
        <f t="shared" si="2"/>
        <v>0</v>
      </c>
      <c r="AN6" s="11" t="str">
        <f t="shared" si="3"/>
        <v>0</v>
      </c>
      <c r="AO6" s="11">
        <v>0</v>
      </c>
      <c r="AP6" s="11">
        <v>0</v>
      </c>
      <c r="AQ6" s="11">
        <v>0</v>
      </c>
    </row>
    <row r="7" spans="1:45" x14ac:dyDescent="0.25">
      <c r="A7" t="s">
        <v>154</v>
      </c>
      <c r="B7" t="s">
        <v>29</v>
      </c>
      <c r="C7">
        <v>2019</v>
      </c>
      <c r="D7" t="s">
        <v>1281</v>
      </c>
      <c r="E7">
        <v>1</v>
      </c>
      <c r="G7" t="s">
        <v>266</v>
      </c>
      <c r="H7">
        <v>1</v>
      </c>
      <c r="I7" s="11">
        <v>0.5</v>
      </c>
      <c r="J7" s="11">
        <v>10</v>
      </c>
      <c r="M7" t="s">
        <v>1274</v>
      </c>
      <c r="O7" s="11" t="str">
        <f t="shared" si="4"/>
        <v>0</v>
      </c>
      <c r="P7" s="11">
        <v>0</v>
      </c>
      <c r="Q7" s="11" t="s">
        <v>1308</v>
      </c>
      <c r="R7" s="11" t="s">
        <v>1308</v>
      </c>
      <c r="S7" s="11" t="s">
        <v>1703</v>
      </c>
      <c r="T7" s="11" t="s">
        <v>268</v>
      </c>
      <c r="U7" t="s">
        <v>271</v>
      </c>
      <c r="V7" s="11">
        <v>8</v>
      </c>
      <c r="W7" s="11">
        <v>7.9</v>
      </c>
      <c r="X7" s="11" t="s">
        <v>1330</v>
      </c>
      <c r="Y7" s="11" t="s">
        <v>1275</v>
      </c>
      <c r="AA7">
        <v>22</v>
      </c>
      <c r="AB7" s="11">
        <v>0</v>
      </c>
      <c r="AC7" s="22">
        <f t="shared" si="0"/>
        <v>0</v>
      </c>
      <c r="AD7" s="58">
        <v>0</v>
      </c>
      <c r="AE7" s="58">
        <v>0</v>
      </c>
      <c r="AF7" s="58">
        <v>0</v>
      </c>
      <c r="AG7" s="2" t="s">
        <v>268</v>
      </c>
      <c r="AI7">
        <v>0</v>
      </c>
      <c r="AJ7">
        <v>0</v>
      </c>
      <c r="AK7">
        <v>0</v>
      </c>
      <c r="AL7" s="66" t="str">
        <f t="shared" si="1"/>
        <v>0</v>
      </c>
      <c r="AM7" s="66" t="str">
        <f t="shared" si="2"/>
        <v>0</v>
      </c>
      <c r="AN7" s="11" t="str">
        <f t="shared" si="3"/>
        <v>0</v>
      </c>
      <c r="AO7" s="11">
        <v>0</v>
      </c>
      <c r="AP7" s="11">
        <v>0</v>
      </c>
      <c r="AQ7" s="11">
        <v>0</v>
      </c>
    </row>
    <row r="8" spans="1:45" x14ac:dyDescent="0.25">
      <c r="A8" t="s">
        <v>157</v>
      </c>
      <c r="B8" t="s">
        <v>32</v>
      </c>
      <c r="C8">
        <v>2019</v>
      </c>
      <c r="D8" t="s">
        <v>1281</v>
      </c>
      <c r="E8">
        <v>1</v>
      </c>
      <c r="G8" t="s">
        <v>266</v>
      </c>
      <c r="H8">
        <v>1</v>
      </c>
      <c r="I8" s="11" t="s">
        <v>268</v>
      </c>
      <c r="J8" s="11">
        <v>50</v>
      </c>
      <c r="L8" t="s">
        <v>1649</v>
      </c>
      <c r="M8" t="s">
        <v>1628</v>
      </c>
      <c r="N8" s="11">
        <v>1</v>
      </c>
      <c r="O8" s="11" t="str">
        <f t="shared" si="4"/>
        <v>1</v>
      </c>
      <c r="P8" s="11">
        <v>1</v>
      </c>
      <c r="Q8" s="11">
        <v>-0.5</v>
      </c>
      <c r="R8" s="11" t="s">
        <v>277</v>
      </c>
      <c r="S8" s="11" t="s">
        <v>1294</v>
      </c>
      <c r="T8" s="11" t="s">
        <v>268</v>
      </c>
      <c r="U8" s="4" t="s">
        <v>1483</v>
      </c>
      <c r="V8" s="11">
        <v>4</v>
      </c>
      <c r="W8" s="11">
        <v>2</v>
      </c>
      <c r="X8" s="11" t="s">
        <v>1327</v>
      </c>
      <c r="Y8" s="11" t="s">
        <v>1293</v>
      </c>
      <c r="AA8">
        <v>43</v>
      </c>
      <c r="AB8" s="11" t="s">
        <v>1304</v>
      </c>
      <c r="AC8" s="22" t="s">
        <v>1304</v>
      </c>
      <c r="AD8" s="58" t="s">
        <v>1304</v>
      </c>
      <c r="AE8" s="58">
        <v>0</v>
      </c>
      <c r="AF8" s="58">
        <v>0</v>
      </c>
      <c r="AG8" s="2" t="s">
        <v>1295</v>
      </c>
      <c r="AI8">
        <v>1</v>
      </c>
      <c r="AJ8">
        <v>1</v>
      </c>
      <c r="AK8">
        <v>0</v>
      </c>
      <c r="AL8" s="66" t="str">
        <f t="shared" si="1"/>
        <v>1</v>
      </c>
      <c r="AM8" s="66" t="str">
        <f t="shared" si="2"/>
        <v>1</v>
      </c>
      <c r="AN8" s="11" t="str">
        <f t="shared" si="3"/>
        <v>1</v>
      </c>
      <c r="AO8" s="11">
        <v>1</v>
      </c>
      <c r="AP8" s="11">
        <v>1</v>
      </c>
      <c r="AQ8" s="11">
        <v>1</v>
      </c>
    </row>
    <row r="9" spans="1:45" x14ac:dyDescent="0.25">
      <c r="A9" t="s">
        <v>158</v>
      </c>
      <c r="B9" t="s">
        <v>33</v>
      </c>
      <c r="C9">
        <v>2019</v>
      </c>
      <c r="D9" t="s">
        <v>1281</v>
      </c>
      <c r="E9">
        <v>0</v>
      </c>
      <c r="G9" t="s">
        <v>1299</v>
      </c>
      <c r="H9">
        <v>1</v>
      </c>
      <c r="I9" s="11" t="s">
        <v>268</v>
      </c>
      <c r="J9" s="11" t="s">
        <v>1304</v>
      </c>
      <c r="K9" s="11">
        <v>1</v>
      </c>
      <c r="L9" t="s">
        <v>1647</v>
      </c>
      <c r="M9" t="s">
        <v>1648</v>
      </c>
      <c r="N9" s="11">
        <v>1</v>
      </c>
      <c r="O9" s="11" t="str">
        <f t="shared" si="4"/>
        <v>1</v>
      </c>
      <c r="P9" s="11">
        <v>1</v>
      </c>
      <c r="Q9" s="11">
        <v>-2</v>
      </c>
      <c r="R9" s="11" t="s">
        <v>277</v>
      </c>
      <c r="S9" s="11" t="s">
        <v>1298</v>
      </c>
      <c r="T9" s="11" t="s">
        <v>268</v>
      </c>
      <c r="U9" t="s">
        <v>268</v>
      </c>
      <c r="V9" s="11">
        <v>0.1</v>
      </c>
      <c r="W9" s="11">
        <v>0.1</v>
      </c>
      <c r="X9" s="11" t="s">
        <v>1330</v>
      </c>
      <c r="Y9" s="11">
        <v>8</v>
      </c>
      <c r="AA9">
        <v>40</v>
      </c>
      <c r="AB9" s="11">
        <v>3</v>
      </c>
      <c r="AC9" s="22">
        <f t="shared" ref="AC9:AC31" si="5">AB9/(AA9+AB9)</f>
        <v>6.9767441860465115E-2</v>
      </c>
      <c r="AD9" s="58">
        <v>3</v>
      </c>
      <c r="AE9" s="58">
        <v>0</v>
      </c>
      <c r="AF9" s="58">
        <v>0</v>
      </c>
      <c r="AG9" s="2" t="s">
        <v>1296</v>
      </c>
      <c r="AH9" t="s">
        <v>1666</v>
      </c>
      <c r="AI9">
        <v>0</v>
      </c>
      <c r="AJ9">
        <v>1</v>
      </c>
      <c r="AK9">
        <v>0</v>
      </c>
      <c r="AL9" s="66" t="str">
        <f t="shared" si="1"/>
        <v>1</v>
      </c>
      <c r="AM9" s="66" t="str">
        <f t="shared" si="2"/>
        <v>0</v>
      </c>
      <c r="AN9" s="11" t="str">
        <f t="shared" si="3"/>
        <v>1</v>
      </c>
      <c r="AO9" s="11">
        <v>1</v>
      </c>
      <c r="AP9" s="11">
        <v>0</v>
      </c>
      <c r="AQ9" s="11">
        <v>1</v>
      </c>
    </row>
    <row r="10" spans="1:45" x14ac:dyDescent="0.25">
      <c r="A10" t="s">
        <v>159</v>
      </c>
      <c r="B10" t="s">
        <v>34</v>
      </c>
      <c r="C10">
        <v>2019</v>
      </c>
      <c r="D10" t="s">
        <v>1281</v>
      </c>
      <c r="E10">
        <v>1</v>
      </c>
      <c r="G10" t="s">
        <v>266</v>
      </c>
      <c r="H10">
        <v>1</v>
      </c>
      <c r="I10" s="11" t="s">
        <v>268</v>
      </c>
      <c r="J10" s="11">
        <v>50</v>
      </c>
      <c r="N10" s="11">
        <v>1</v>
      </c>
      <c r="O10" s="11" t="str">
        <f t="shared" si="4"/>
        <v>1</v>
      </c>
      <c r="P10" s="11">
        <v>1</v>
      </c>
      <c r="Q10" s="11">
        <v>-0.5</v>
      </c>
      <c r="R10" s="11" t="s">
        <v>277</v>
      </c>
      <c r="S10" s="11" t="s">
        <v>1294</v>
      </c>
      <c r="T10" s="11" t="s">
        <v>268</v>
      </c>
      <c r="U10" t="s">
        <v>268</v>
      </c>
      <c r="V10" s="11">
        <v>4</v>
      </c>
      <c r="W10" s="11">
        <v>2</v>
      </c>
      <c r="X10" s="11" t="s">
        <v>1330</v>
      </c>
      <c r="Y10" s="11" t="s">
        <v>1293</v>
      </c>
      <c r="AA10">
        <v>121</v>
      </c>
      <c r="AB10" s="11">
        <v>0</v>
      </c>
      <c r="AC10" s="22">
        <f t="shared" si="5"/>
        <v>0</v>
      </c>
      <c r="AD10" s="58">
        <v>0</v>
      </c>
      <c r="AE10" s="58">
        <v>0</v>
      </c>
      <c r="AF10" s="58">
        <v>0</v>
      </c>
      <c r="AG10" s="2" t="s">
        <v>268</v>
      </c>
      <c r="AI10">
        <v>0</v>
      </c>
      <c r="AJ10">
        <v>0</v>
      </c>
      <c r="AK10">
        <v>0</v>
      </c>
      <c r="AL10" s="66" t="str">
        <f t="shared" si="1"/>
        <v>0</v>
      </c>
      <c r="AM10" s="66" t="str">
        <f t="shared" si="2"/>
        <v>0</v>
      </c>
      <c r="AN10" s="11" t="str">
        <f t="shared" si="3"/>
        <v>0</v>
      </c>
      <c r="AO10" s="11">
        <v>0</v>
      </c>
      <c r="AP10" s="11">
        <v>0</v>
      </c>
      <c r="AQ10" s="11">
        <v>0</v>
      </c>
    </row>
    <row r="11" spans="1:45" x14ac:dyDescent="0.25">
      <c r="A11" t="s">
        <v>160</v>
      </c>
      <c r="B11" t="s">
        <v>35</v>
      </c>
      <c r="C11">
        <v>2019</v>
      </c>
      <c r="D11" t="s">
        <v>1281</v>
      </c>
      <c r="E11">
        <v>1</v>
      </c>
      <c r="F11" t="s">
        <v>1365</v>
      </c>
      <c r="G11" t="s">
        <v>266</v>
      </c>
      <c r="H11">
        <v>1</v>
      </c>
      <c r="I11" s="11" t="s">
        <v>268</v>
      </c>
      <c r="J11" s="11">
        <v>1</v>
      </c>
      <c r="L11" t="s">
        <v>1461</v>
      </c>
      <c r="N11" s="11">
        <v>1</v>
      </c>
      <c r="O11" s="11" t="str">
        <f t="shared" si="4"/>
        <v>1</v>
      </c>
      <c r="P11" s="11">
        <v>1</v>
      </c>
      <c r="Q11" s="11" t="s">
        <v>1301</v>
      </c>
      <c r="R11" s="11" t="s">
        <v>1300</v>
      </c>
      <c r="S11" s="11" t="s">
        <v>1302</v>
      </c>
      <c r="T11" s="11" t="s">
        <v>1497</v>
      </c>
      <c r="U11" t="s">
        <v>1303</v>
      </c>
      <c r="V11" s="11">
        <v>8</v>
      </c>
      <c r="W11" s="11">
        <v>7.9</v>
      </c>
      <c r="X11" s="11" t="s">
        <v>1330</v>
      </c>
      <c r="Y11" s="11" t="s">
        <v>1363</v>
      </c>
      <c r="Z11" s="11" t="s">
        <v>1315</v>
      </c>
      <c r="AA11">
        <v>70</v>
      </c>
      <c r="AB11" s="11">
        <v>11</v>
      </c>
      <c r="AC11" s="22">
        <f t="shared" si="5"/>
        <v>0.13580246913580246</v>
      </c>
      <c r="AD11" s="58">
        <v>0</v>
      </c>
      <c r="AE11" s="58">
        <v>11</v>
      </c>
      <c r="AF11" s="58">
        <v>0</v>
      </c>
      <c r="AG11" s="2" t="s">
        <v>1668</v>
      </c>
      <c r="AH11" t="s">
        <v>1712</v>
      </c>
      <c r="AI11">
        <v>0</v>
      </c>
      <c r="AJ11">
        <v>1</v>
      </c>
      <c r="AK11">
        <v>0</v>
      </c>
      <c r="AL11" s="66" t="str">
        <f t="shared" si="1"/>
        <v>1</v>
      </c>
      <c r="AM11" s="66" t="str">
        <f t="shared" si="2"/>
        <v>0</v>
      </c>
      <c r="AN11" s="11" t="str">
        <f t="shared" si="3"/>
        <v>1</v>
      </c>
      <c r="AO11" s="11">
        <v>1</v>
      </c>
      <c r="AP11" s="11">
        <v>0</v>
      </c>
      <c r="AQ11" s="11">
        <v>1</v>
      </c>
    </row>
    <row r="12" spans="1:45" x14ac:dyDescent="0.25">
      <c r="A12" t="s">
        <v>164</v>
      </c>
      <c r="B12" t="s">
        <v>39</v>
      </c>
      <c r="C12">
        <v>2019</v>
      </c>
      <c r="D12" t="s">
        <v>1281</v>
      </c>
      <c r="E12">
        <v>0</v>
      </c>
      <c r="F12" t="s">
        <v>274</v>
      </c>
      <c r="G12" t="s">
        <v>266</v>
      </c>
      <c r="H12">
        <v>1</v>
      </c>
      <c r="I12" s="11" t="s">
        <v>268</v>
      </c>
      <c r="J12" s="11">
        <v>2</v>
      </c>
      <c r="L12" t="s">
        <v>1647</v>
      </c>
      <c r="M12" t="s">
        <v>1321</v>
      </c>
      <c r="O12" s="11" t="str">
        <f t="shared" si="4"/>
        <v>0</v>
      </c>
      <c r="P12" s="11">
        <v>0</v>
      </c>
      <c r="Q12" s="11">
        <v>-1</v>
      </c>
      <c r="R12" s="11" t="s">
        <v>1304</v>
      </c>
      <c r="S12" s="11" t="s">
        <v>1322</v>
      </c>
      <c r="T12" s="11" t="s">
        <v>268</v>
      </c>
      <c r="U12" t="s">
        <v>1323</v>
      </c>
      <c r="V12" s="11">
        <v>8.4</v>
      </c>
      <c r="W12" s="11">
        <v>7</v>
      </c>
      <c r="X12" s="11" t="s">
        <v>1327</v>
      </c>
      <c r="Y12" s="11" t="s">
        <v>1325</v>
      </c>
      <c r="AA12">
        <v>38</v>
      </c>
      <c r="AB12" s="11">
        <v>3</v>
      </c>
      <c r="AC12" s="22">
        <f t="shared" si="5"/>
        <v>7.3170731707317069E-2</v>
      </c>
      <c r="AD12" s="58">
        <v>0</v>
      </c>
      <c r="AE12" s="58">
        <v>0</v>
      </c>
      <c r="AF12" s="58">
        <v>3</v>
      </c>
      <c r="AG12" s="2" t="s">
        <v>1304</v>
      </c>
      <c r="AH12" t="s">
        <v>1324</v>
      </c>
      <c r="AI12">
        <v>0</v>
      </c>
      <c r="AJ12">
        <v>0</v>
      </c>
      <c r="AK12">
        <v>1</v>
      </c>
      <c r="AL12" s="66" t="str">
        <f t="shared" si="1"/>
        <v>0</v>
      </c>
      <c r="AM12" s="66" t="str">
        <f t="shared" si="2"/>
        <v>1</v>
      </c>
      <c r="AN12" s="11" t="str">
        <f t="shared" si="3"/>
        <v>1</v>
      </c>
      <c r="AO12" s="11">
        <v>0</v>
      </c>
      <c r="AP12" s="11">
        <v>1</v>
      </c>
      <c r="AQ12" s="11">
        <v>1</v>
      </c>
    </row>
    <row r="13" spans="1:45" x14ac:dyDescent="0.25">
      <c r="A13" t="s">
        <v>165</v>
      </c>
      <c r="B13" t="s">
        <v>40</v>
      </c>
      <c r="C13">
        <v>2019</v>
      </c>
      <c r="D13" t="s">
        <v>1281</v>
      </c>
      <c r="E13">
        <v>1</v>
      </c>
      <c r="G13" t="s">
        <v>266</v>
      </c>
      <c r="H13">
        <v>1</v>
      </c>
      <c r="I13" s="11" t="s">
        <v>268</v>
      </c>
      <c r="J13" s="11" t="s">
        <v>1332</v>
      </c>
      <c r="L13" t="s">
        <v>1647</v>
      </c>
      <c r="M13" t="s">
        <v>1331</v>
      </c>
      <c r="O13" s="11" t="str">
        <f t="shared" si="4"/>
        <v>0</v>
      </c>
      <c r="P13" s="11">
        <v>0</v>
      </c>
      <c r="Q13" s="11">
        <v>1</v>
      </c>
      <c r="R13" s="11" t="s">
        <v>277</v>
      </c>
      <c r="S13" s="11" t="s">
        <v>279</v>
      </c>
      <c r="T13" s="11" t="s">
        <v>268</v>
      </c>
      <c r="U13" t="s">
        <v>1316</v>
      </c>
      <c r="V13" s="11">
        <v>4</v>
      </c>
      <c r="W13" s="11" t="s">
        <v>1304</v>
      </c>
      <c r="X13" s="11" t="s">
        <v>1330</v>
      </c>
      <c r="Y13" s="11" t="s">
        <v>1329</v>
      </c>
      <c r="Z13" s="11" t="s">
        <v>1334</v>
      </c>
      <c r="AA13">
        <v>40</v>
      </c>
      <c r="AB13" s="11">
        <v>0</v>
      </c>
      <c r="AC13" s="22">
        <f t="shared" si="5"/>
        <v>0</v>
      </c>
      <c r="AD13" s="58">
        <v>0</v>
      </c>
      <c r="AE13" s="58">
        <v>0</v>
      </c>
      <c r="AF13" s="58">
        <v>0</v>
      </c>
      <c r="AG13" s="2" t="s">
        <v>268</v>
      </c>
      <c r="AI13">
        <v>0</v>
      </c>
      <c r="AJ13">
        <v>0</v>
      </c>
      <c r="AK13">
        <v>0</v>
      </c>
      <c r="AL13" s="66" t="str">
        <f t="shared" si="1"/>
        <v>0</v>
      </c>
      <c r="AM13" s="66" t="str">
        <f t="shared" si="2"/>
        <v>0</v>
      </c>
      <c r="AN13" s="11" t="str">
        <f t="shared" si="3"/>
        <v>0</v>
      </c>
      <c r="AO13" s="11">
        <v>0</v>
      </c>
      <c r="AP13" s="11">
        <v>0</v>
      </c>
      <c r="AQ13" s="11">
        <v>0</v>
      </c>
    </row>
    <row r="14" spans="1:45" x14ac:dyDescent="0.25">
      <c r="A14" t="s">
        <v>166</v>
      </c>
      <c r="B14" t="s">
        <v>41</v>
      </c>
      <c r="C14">
        <v>2020</v>
      </c>
      <c r="D14" t="s">
        <v>1281</v>
      </c>
      <c r="E14">
        <v>0</v>
      </c>
      <c r="F14" t="s">
        <v>1336</v>
      </c>
      <c r="G14" t="s">
        <v>266</v>
      </c>
      <c r="H14">
        <v>1</v>
      </c>
      <c r="I14" s="11">
        <v>1.5900000000000001E-2</v>
      </c>
      <c r="J14" s="11" t="s">
        <v>268</v>
      </c>
      <c r="L14" t="s">
        <v>1634</v>
      </c>
      <c r="N14" s="11">
        <v>1</v>
      </c>
      <c r="O14" s="11" t="str">
        <f t="shared" si="4"/>
        <v>1</v>
      </c>
      <c r="P14" s="11">
        <v>1</v>
      </c>
      <c r="Q14" s="11" t="s">
        <v>1710</v>
      </c>
      <c r="R14" s="11" t="s">
        <v>1300</v>
      </c>
      <c r="S14" s="11" t="s">
        <v>279</v>
      </c>
      <c r="T14" s="11" t="s">
        <v>1497</v>
      </c>
      <c r="U14" t="s">
        <v>1304</v>
      </c>
      <c r="V14" s="11">
        <v>6</v>
      </c>
      <c r="W14" s="11">
        <v>6</v>
      </c>
      <c r="X14" s="11" t="s">
        <v>1330</v>
      </c>
      <c r="Y14" s="11" t="s">
        <v>1338</v>
      </c>
      <c r="AA14">
        <v>42</v>
      </c>
      <c r="AB14" s="11">
        <v>4</v>
      </c>
      <c r="AC14" s="22">
        <f t="shared" si="5"/>
        <v>8.6956521739130432E-2</v>
      </c>
      <c r="AD14" s="58">
        <v>0</v>
      </c>
      <c r="AE14" s="58">
        <v>4</v>
      </c>
      <c r="AF14" s="58">
        <v>0</v>
      </c>
      <c r="AG14" s="2" t="s">
        <v>1500</v>
      </c>
      <c r="AH14" t="s">
        <v>1781</v>
      </c>
      <c r="AI14">
        <v>0</v>
      </c>
      <c r="AJ14">
        <v>1</v>
      </c>
      <c r="AK14">
        <v>0</v>
      </c>
      <c r="AL14" s="66" t="str">
        <f t="shared" si="1"/>
        <v>1</v>
      </c>
      <c r="AM14" s="66" t="str">
        <f t="shared" si="2"/>
        <v>0</v>
      </c>
      <c r="AN14" s="11" t="str">
        <f t="shared" si="3"/>
        <v>1</v>
      </c>
      <c r="AO14" s="11">
        <v>1</v>
      </c>
      <c r="AP14" s="11">
        <v>0</v>
      </c>
      <c r="AQ14" s="11">
        <v>1</v>
      </c>
    </row>
    <row r="15" spans="1:45" x14ac:dyDescent="0.25">
      <c r="A15" t="s">
        <v>167</v>
      </c>
      <c r="B15" t="s">
        <v>42</v>
      </c>
      <c r="C15">
        <v>2019</v>
      </c>
      <c r="D15" t="s">
        <v>1281</v>
      </c>
      <c r="E15">
        <v>0</v>
      </c>
      <c r="F15" t="s">
        <v>1341</v>
      </c>
      <c r="G15" t="s">
        <v>266</v>
      </c>
      <c r="H15">
        <v>1</v>
      </c>
      <c r="I15" s="11" t="s">
        <v>268</v>
      </c>
      <c r="J15" s="11">
        <v>3</v>
      </c>
      <c r="L15" t="s">
        <v>1461</v>
      </c>
      <c r="N15" s="11">
        <v>1</v>
      </c>
      <c r="O15" s="11" t="str">
        <f t="shared" si="4"/>
        <v>1</v>
      </c>
      <c r="P15" s="11">
        <v>1</v>
      </c>
      <c r="Q15" s="11" t="s">
        <v>1308</v>
      </c>
      <c r="R15" s="11" t="s">
        <v>1308</v>
      </c>
      <c r="S15" s="11" t="s">
        <v>1268</v>
      </c>
      <c r="T15" s="11" t="s">
        <v>1501</v>
      </c>
      <c r="U15" t="s">
        <v>1342</v>
      </c>
      <c r="V15" s="11">
        <v>8</v>
      </c>
      <c r="W15" s="11" t="s">
        <v>1304</v>
      </c>
      <c r="X15" s="11" t="s">
        <v>1330</v>
      </c>
      <c r="Y15" s="11">
        <v>8</v>
      </c>
      <c r="Z15" s="11" t="s">
        <v>1343</v>
      </c>
      <c r="AA15">
        <v>48</v>
      </c>
      <c r="AB15" s="11">
        <v>19</v>
      </c>
      <c r="AC15" s="22">
        <f t="shared" si="5"/>
        <v>0.28358208955223879</v>
      </c>
      <c r="AD15" s="58">
        <v>0</v>
      </c>
      <c r="AE15" s="58">
        <v>19</v>
      </c>
      <c r="AF15" s="58">
        <v>0</v>
      </c>
      <c r="AG15" s="2" t="s">
        <v>1502</v>
      </c>
      <c r="AH15" t="s">
        <v>1713</v>
      </c>
      <c r="AI15">
        <v>0</v>
      </c>
      <c r="AJ15">
        <v>1</v>
      </c>
      <c r="AK15">
        <v>0</v>
      </c>
      <c r="AL15" s="66" t="str">
        <f t="shared" si="1"/>
        <v>1</v>
      </c>
      <c r="AM15" s="66" t="str">
        <f t="shared" si="2"/>
        <v>0</v>
      </c>
      <c r="AN15" s="11" t="str">
        <f t="shared" si="3"/>
        <v>1</v>
      </c>
      <c r="AO15" s="11">
        <v>1</v>
      </c>
      <c r="AP15" s="11">
        <v>0</v>
      </c>
      <c r="AQ15" s="11">
        <v>1</v>
      </c>
    </row>
    <row r="16" spans="1:45" x14ac:dyDescent="0.25">
      <c r="A16" t="s">
        <v>168</v>
      </c>
      <c r="B16" t="s">
        <v>43</v>
      </c>
      <c r="C16">
        <v>2020</v>
      </c>
      <c r="D16" t="s">
        <v>1281</v>
      </c>
      <c r="E16">
        <v>1</v>
      </c>
      <c r="G16" t="s">
        <v>266</v>
      </c>
      <c r="H16">
        <v>1</v>
      </c>
      <c r="I16" s="11" t="s">
        <v>268</v>
      </c>
      <c r="J16" s="11" t="s">
        <v>1304</v>
      </c>
      <c r="K16" s="11">
        <v>1</v>
      </c>
      <c r="L16" t="s">
        <v>1461</v>
      </c>
      <c r="M16" t="s">
        <v>1637</v>
      </c>
      <c r="O16" s="11" t="str">
        <f t="shared" si="4"/>
        <v>1</v>
      </c>
      <c r="P16" s="11">
        <v>1</v>
      </c>
      <c r="Q16" s="11" t="s">
        <v>1308</v>
      </c>
      <c r="R16" s="11" t="s">
        <v>1300</v>
      </c>
      <c r="S16" s="11" t="s">
        <v>1346</v>
      </c>
      <c r="T16" s="11" t="s">
        <v>268</v>
      </c>
      <c r="U16" t="s">
        <v>1347</v>
      </c>
      <c r="V16" s="11">
        <v>6</v>
      </c>
      <c r="W16" s="11">
        <v>6</v>
      </c>
      <c r="X16" s="11" t="s">
        <v>1330</v>
      </c>
      <c r="Y16" s="11" t="s">
        <v>1345</v>
      </c>
      <c r="AA16">
        <v>42</v>
      </c>
      <c r="AB16" s="11">
        <v>7</v>
      </c>
      <c r="AC16" s="22">
        <f t="shared" si="5"/>
        <v>0.14285714285714285</v>
      </c>
      <c r="AD16" s="58">
        <v>5</v>
      </c>
      <c r="AE16" s="58">
        <v>2</v>
      </c>
      <c r="AF16" s="58">
        <v>0</v>
      </c>
      <c r="AG16" s="2" t="s">
        <v>1741</v>
      </c>
      <c r="AH16" t="s">
        <v>1714</v>
      </c>
      <c r="AI16">
        <v>1</v>
      </c>
      <c r="AJ16">
        <v>1</v>
      </c>
      <c r="AK16">
        <v>0</v>
      </c>
      <c r="AL16" s="66" t="str">
        <f t="shared" si="1"/>
        <v>1</v>
      </c>
      <c r="AM16" s="66" t="str">
        <f t="shared" si="2"/>
        <v>1</v>
      </c>
      <c r="AN16" s="11" t="str">
        <f t="shared" si="3"/>
        <v>1</v>
      </c>
      <c r="AO16" s="11">
        <v>1</v>
      </c>
      <c r="AP16" s="11">
        <v>1</v>
      </c>
      <c r="AQ16" s="11">
        <v>1</v>
      </c>
    </row>
    <row r="17" spans="1:45" x14ac:dyDescent="0.25">
      <c r="A17" t="s">
        <v>169</v>
      </c>
      <c r="B17" t="s">
        <v>44</v>
      </c>
      <c r="C17">
        <v>2019</v>
      </c>
      <c r="D17" t="s">
        <v>1349</v>
      </c>
      <c r="E17">
        <v>1</v>
      </c>
      <c r="G17" t="s">
        <v>276</v>
      </c>
      <c r="H17">
        <v>1</v>
      </c>
      <c r="I17" s="11" t="s">
        <v>1304</v>
      </c>
      <c r="J17" s="11" t="s">
        <v>1304</v>
      </c>
      <c r="K17" s="11">
        <v>1</v>
      </c>
      <c r="L17" t="s">
        <v>1351</v>
      </c>
      <c r="M17" t="s">
        <v>1353</v>
      </c>
      <c r="O17" s="11" t="str">
        <f t="shared" si="4"/>
        <v>1</v>
      </c>
      <c r="P17" s="11">
        <v>1</v>
      </c>
      <c r="Q17" s="11" t="s">
        <v>1308</v>
      </c>
      <c r="R17" s="11" t="s">
        <v>1308</v>
      </c>
      <c r="S17" s="11" t="s">
        <v>1354</v>
      </c>
      <c r="T17" s="11" t="s">
        <v>1497</v>
      </c>
      <c r="U17" t="s">
        <v>1357</v>
      </c>
      <c r="V17" s="11" t="s">
        <v>1350</v>
      </c>
      <c r="W17" s="11" t="s">
        <v>1350</v>
      </c>
      <c r="X17" s="11" t="s">
        <v>1348</v>
      </c>
      <c r="Y17" s="11" t="s">
        <v>1264</v>
      </c>
      <c r="Z17" s="11" t="s">
        <v>1349</v>
      </c>
      <c r="AA17">
        <v>38</v>
      </c>
      <c r="AB17" s="11">
        <v>8</v>
      </c>
      <c r="AC17" s="22">
        <f t="shared" si="5"/>
        <v>0.17391304347826086</v>
      </c>
      <c r="AD17" s="58">
        <v>8</v>
      </c>
      <c r="AE17" s="58">
        <v>0</v>
      </c>
      <c r="AF17" s="58">
        <v>0</v>
      </c>
      <c r="AG17" s="2" t="s">
        <v>1304</v>
      </c>
      <c r="AH17" t="s">
        <v>1352</v>
      </c>
      <c r="AI17">
        <v>1</v>
      </c>
      <c r="AJ17">
        <v>1</v>
      </c>
      <c r="AK17">
        <v>0</v>
      </c>
      <c r="AL17" s="66" t="str">
        <f t="shared" si="1"/>
        <v>1</v>
      </c>
      <c r="AM17" s="66" t="str">
        <f t="shared" si="2"/>
        <v>1</v>
      </c>
      <c r="AN17" s="11" t="str">
        <f t="shared" si="3"/>
        <v>1</v>
      </c>
      <c r="AO17" s="11">
        <v>1</v>
      </c>
      <c r="AP17" s="11">
        <v>1</v>
      </c>
      <c r="AQ17" s="11">
        <v>1</v>
      </c>
    </row>
    <row r="18" spans="1:45" x14ac:dyDescent="0.25">
      <c r="A18" t="s">
        <v>170</v>
      </c>
      <c r="B18" t="s">
        <v>45</v>
      </c>
      <c r="C18">
        <v>2019</v>
      </c>
      <c r="D18" t="s">
        <v>1281</v>
      </c>
      <c r="E18">
        <v>0</v>
      </c>
      <c r="G18" t="s">
        <v>266</v>
      </c>
      <c r="H18">
        <v>1</v>
      </c>
      <c r="I18" s="11" t="s">
        <v>1304</v>
      </c>
      <c r="J18" s="11" t="s">
        <v>1304</v>
      </c>
      <c r="K18" s="11">
        <v>1</v>
      </c>
      <c r="L18" t="s">
        <v>1635</v>
      </c>
      <c r="M18" t="s">
        <v>1636</v>
      </c>
      <c r="N18" s="11">
        <v>1</v>
      </c>
      <c r="O18" s="11" t="str">
        <f t="shared" si="4"/>
        <v>1</v>
      </c>
      <c r="P18" s="11">
        <v>1</v>
      </c>
      <c r="Q18" s="11" t="s">
        <v>1308</v>
      </c>
      <c r="R18" s="11" t="s">
        <v>1308</v>
      </c>
      <c r="S18" s="11" t="s">
        <v>1359</v>
      </c>
      <c r="T18" s="11" t="s">
        <v>268</v>
      </c>
      <c r="U18" t="s">
        <v>1358</v>
      </c>
      <c r="V18" s="11">
        <v>6</v>
      </c>
      <c r="W18" s="11">
        <v>6</v>
      </c>
      <c r="X18" s="11" t="s">
        <v>1330</v>
      </c>
      <c r="Y18" s="11" t="s">
        <v>1361</v>
      </c>
      <c r="AA18">
        <v>43</v>
      </c>
      <c r="AB18" s="11">
        <v>36</v>
      </c>
      <c r="AC18" s="22">
        <f t="shared" si="5"/>
        <v>0.45569620253164556</v>
      </c>
      <c r="AD18" s="58">
        <v>0</v>
      </c>
      <c r="AE18" s="58">
        <v>26</v>
      </c>
      <c r="AF18" s="58">
        <v>12</v>
      </c>
      <c r="AG18" s="2" t="s">
        <v>1504</v>
      </c>
      <c r="AH18" t="s">
        <v>1360</v>
      </c>
      <c r="AI18">
        <v>0</v>
      </c>
      <c r="AJ18">
        <v>1</v>
      </c>
      <c r="AK18">
        <v>1</v>
      </c>
      <c r="AL18" s="66" t="str">
        <f t="shared" si="1"/>
        <v>1</v>
      </c>
      <c r="AM18" s="66" t="str">
        <f t="shared" si="2"/>
        <v>1</v>
      </c>
      <c r="AN18" s="11" t="str">
        <f t="shared" si="3"/>
        <v>1</v>
      </c>
      <c r="AO18" s="11">
        <v>1</v>
      </c>
      <c r="AP18" s="11">
        <v>1</v>
      </c>
      <c r="AQ18" s="11">
        <v>1</v>
      </c>
    </row>
    <row r="19" spans="1:45" x14ac:dyDescent="0.25">
      <c r="A19" t="s">
        <v>174</v>
      </c>
      <c r="B19" t="s">
        <v>49</v>
      </c>
      <c r="C19">
        <v>2020</v>
      </c>
      <c r="D19" t="s">
        <v>1281</v>
      </c>
      <c r="E19">
        <v>0</v>
      </c>
      <c r="F19" t="s">
        <v>1341</v>
      </c>
      <c r="G19" t="s">
        <v>266</v>
      </c>
      <c r="H19">
        <v>1</v>
      </c>
      <c r="I19" s="11" t="s">
        <v>268</v>
      </c>
      <c r="J19" s="11">
        <v>10</v>
      </c>
      <c r="N19" s="11">
        <v>1</v>
      </c>
      <c r="O19" s="11" t="str">
        <f t="shared" si="4"/>
        <v>1</v>
      </c>
      <c r="P19" s="11">
        <v>1</v>
      </c>
      <c r="Q19" s="11" t="s">
        <v>1308</v>
      </c>
      <c r="R19" s="11" t="s">
        <v>1300</v>
      </c>
      <c r="S19" s="11" t="s">
        <v>1704</v>
      </c>
      <c r="T19" s="11" t="s">
        <v>268</v>
      </c>
      <c r="U19" t="s">
        <v>1347</v>
      </c>
      <c r="V19" s="11">
        <v>8</v>
      </c>
      <c r="W19" s="11">
        <v>7.9</v>
      </c>
      <c r="X19" s="11" t="s">
        <v>1330</v>
      </c>
      <c r="Y19" s="11" t="s">
        <v>1372</v>
      </c>
      <c r="AA19">
        <v>37</v>
      </c>
      <c r="AB19" s="11">
        <v>1</v>
      </c>
      <c r="AC19" s="22">
        <f t="shared" si="5"/>
        <v>2.6315789473684209E-2</v>
      </c>
      <c r="AD19" s="58">
        <v>0</v>
      </c>
      <c r="AE19" s="58">
        <v>1</v>
      </c>
      <c r="AF19" s="58">
        <v>0</v>
      </c>
      <c r="AG19" t="s">
        <v>1304</v>
      </c>
      <c r="AH19" t="s">
        <v>1733</v>
      </c>
      <c r="AI19">
        <v>0</v>
      </c>
      <c r="AJ19">
        <v>1</v>
      </c>
      <c r="AK19">
        <v>0</v>
      </c>
      <c r="AL19" s="66" t="str">
        <f t="shared" si="1"/>
        <v>1</v>
      </c>
      <c r="AM19" s="66" t="str">
        <f t="shared" si="2"/>
        <v>0</v>
      </c>
      <c r="AN19" s="11" t="str">
        <f t="shared" si="3"/>
        <v>1</v>
      </c>
      <c r="AO19" s="11">
        <v>1</v>
      </c>
      <c r="AP19" s="11">
        <v>0</v>
      </c>
      <c r="AQ19" s="11">
        <v>1</v>
      </c>
    </row>
    <row r="20" spans="1:45" x14ac:dyDescent="0.25">
      <c r="A20" s="40" t="s">
        <v>176</v>
      </c>
      <c r="B20" s="40" t="s">
        <v>51</v>
      </c>
      <c r="C20" s="40">
        <v>2020</v>
      </c>
      <c r="D20" s="40" t="s">
        <v>1281</v>
      </c>
      <c r="E20" s="40">
        <v>0</v>
      </c>
      <c r="F20" s="40"/>
      <c r="G20" s="40" t="s">
        <v>266</v>
      </c>
      <c r="H20" s="40">
        <v>1</v>
      </c>
      <c r="I20" s="41" t="s">
        <v>268</v>
      </c>
      <c r="J20" s="41">
        <v>25</v>
      </c>
      <c r="K20" s="41"/>
      <c r="L20" s="40" t="s">
        <v>1461</v>
      </c>
      <c r="M20" s="40" t="s">
        <v>1658</v>
      </c>
      <c r="N20" s="41"/>
      <c r="O20" s="41" t="str">
        <f t="shared" si="4"/>
        <v>0</v>
      </c>
      <c r="P20" s="41">
        <v>0</v>
      </c>
      <c r="Q20" s="41" t="s">
        <v>1308</v>
      </c>
      <c r="R20" s="41" t="s">
        <v>1308</v>
      </c>
      <c r="S20" s="41" t="s">
        <v>1378</v>
      </c>
      <c r="T20" s="41" t="s">
        <v>1497</v>
      </c>
      <c r="U20" s="40" t="s">
        <v>1282</v>
      </c>
      <c r="V20" s="41" t="s">
        <v>1304</v>
      </c>
      <c r="W20" s="41" t="s">
        <v>1681</v>
      </c>
      <c r="X20" s="41" t="s">
        <v>1701</v>
      </c>
      <c r="Y20" s="41"/>
      <c r="Z20" s="41" t="s">
        <v>1380</v>
      </c>
      <c r="AA20" s="40">
        <v>95</v>
      </c>
      <c r="AB20" s="41">
        <v>0</v>
      </c>
      <c r="AC20" s="42">
        <f t="shared" si="5"/>
        <v>0</v>
      </c>
      <c r="AD20" s="59">
        <v>0</v>
      </c>
      <c r="AE20" s="59">
        <v>0</v>
      </c>
      <c r="AF20" s="59">
        <v>0</v>
      </c>
      <c r="AG20" s="43" t="s">
        <v>268</v>
      </c>
      <c r="AH20" s="40"/>
      <c r="AI20" s="40">
        <v>0</v>
      </c>
      <c r="AJ20" s="40">
        <v>0</v>
      </c>
      <c r="AK20" s="40">
        <v>0</v>
      </c>
      <c r="AL20" s="67" t="str">
        <f t="shared" si="1"/>
        <v>0</v>
      </c>
      <c r="AM20" s="67" t="str">
        <f t="shared" si="2"/>
        <v>0</v>
      </c>
      <c r="AN20" s="41" t="str">
        <f t="shared" si="3"/>
        <v>0</v>
      </c>
      <c r="AO20" s="41">
        <v>0</v>
      </c>
      <c r="AP20" s="41">
        <v>0</v>
      </c>
      <c r="AQ20" s="41">
        <v>0</v>
      </c>
      <c r="AR20" s="40" t="s">
        <v>1700</v>
      </c>
      <c r="AS20" s="40"/>
    </row>
    <row r="21" spans="1:45" x14ac:dyDescent="0.25">
      <c r="A21" s="40" t="s">
        <v>176</v>
      </c>
      <c r="B21" s="40" t="s">
        <v>51</v>
      </c>
      <c r="C21" s="40">
        <v>2020</v>
      </c>
      <c r="D21" s="40" t="s">
        <v>1281</v>
      </c>
      <c r="E21" s="40">
        <v>1</v>
      </c>
      <c r="F21" s="40"/>
      <c r="G21" s="40" t="s">
        <v>266</v>
      </c>
      <c r="H21" s="40">
        <v>1</v>
      </c>
      <c r="I21" s="41" t="s">
        <v>268</v>
      </c>
      <c r="J21" s="41">
        <v>25</v>
      </c>
      <c r="K21" s="41"/>
      <c r="L21" s="40" t="s">
        <v>1461</v>
      </c>
      <c r="M21" s="40" t="s">
        <v>1658</v>
      </c>
      <c r="N21" s="41"/>
      <c r="O21" s="41" t="str">
        <f t="shared" si="4"/>
        <v>0</v>
      </c>
      <c r="P21" s="41">
        <v>0</v>
      </c>
      <c r="Q21" s="41" t="s">
        <v>1308</v>
      </c>
      <c r="R21" s="41" t="s">
        <v>1308</v>
      </c>
      <c r="S21" s="41" t="s">
        <v>1378</v>
      </c>
      <c r="T21" s="41" t="s">
        <v>1497</v>
      </c>
      <c r="U21" s="40" t="s">
        <v>1282</v>
      </c>
      <c r="V21" s="41">
        <v>6</v>
      </c>
      <c r="W21" s="41">
        <v>4.5</v>
      </c>
      <c r="X21" s="41" t="s">
        <v>1330</v>
      </c>
      <c r="Y21" s="41" t="s">
        <v>1381</v>
      </c>
      <c r="Z21" s="41" t="s">
        <v>1379</v>
      </c>
      <c r="AA21" s="40">
        <v>102</v>
      </c>
      <c r="AB21" s="41">
        <v>0</v>
      </c>
      <c r="AC21" s="42">
        <f t="shared" si="5"/>
        <v>0</v>
      </c>
      <c r="AD21" s="59">
        <v>0</v>
      </c>
      <c r="AE21" s="59">
        <v>0</v>
      </c>
      <c r="AF21" s="59">
        <v>0</v>
      </c>
      <c r="AG21" s="43" t="s">
        <v>268</v>
      </c>
      <c r="AH21" s="40"/>
      <c r="AI21" s="40">
        <v>0</v>
      </c>
      <c r="AJ21" s="40">
        <v>0</v>
      </c>
      <c r="AK21" s="40">
        <v>0</v>
      </c>
      <c r="AL21" s="67" t="str">
        <f t="shared" si="1"/>
        <v>0</v>
      </c>
      <c r="AM21" s="67" t="str">
        <f t="shared" si="2"/>
        <v>0</v>
      </c>
      <c r="AN21" s="41" t="str">
        <f t="shared" si="3"/>
        <v>0</v>
      </c>
      <c r="AO21" s="41">
        <v>0</v>
      </c>
      <c r="AP21" s="41">
        <v>0</v>
      </c>
      <c r="AQ21" s="41">
        <v>0</v>
      </c>
      <c r="AR21" s="40"/>
      <c r="AS21" s="40"/>
    </row>
    <row r="22" spans="1:45" x14ac:dyDescent="0.25">
      <c r="A22" s="36" t="s">
        <v>177</v>
      </c>
      <c r="B22" s="36" t="s">
        <v>52</v>
      </c>
      <c r="C22" s="36">
        <v>2020</v>
      </c>
      <c r="D22" s="36" t="s">
        <v>1281</v>
      </c>
      <c r="E22" s="36">
        <v>0</v>
      </c>
      <c r="F22" s="36" t="s">
        <v>1365</v>
      </c>
      <c r="G22" s="36" t="s">
        <v>266</v>
      </c>
      <c r="H22" s="36">
        <v>1</v>
      </c>
      <c r="I22" s="37" t="s">
        <v>268</v>
      </c>
      <c r="J22" s="37" t="s">
        <v>1333</v>
      </c>
      <c r="K22" s="37"/>
      <c r="L22" s="36" t="s">
        <v>1461</v>
      </c>
      <c r="M22" s="36" t="s">
        <v>1608</v>
      </c>
      <c r="N22" s="37"/>
      <c r="O22" s="37" t="str">
        <f t="shared" si="4"/>
        <v>0</v>
      </c>
      <c r="P22" s="37">
        <v>0</v>
      </c>
      <c r="Q22" s="37" t="s">
        <v>1308</v>
      </c>
      <c r="R22" s="37" t="s">
        <v>1308</v>
      </c>
      <c r="S22" s="37" t="s">
        <v>1382</v>
      </c>
      <c r="T22" s="37" t="s">
        <v>1497</v>
      </c>
      <c r="U22" s="36" t="s">
        <v>1371</v>
      </c>
      <c r="V22" s="37">
        <v>8</v>
      </c>
      <c r="W22" s="37">
        <v>8</v>
      </c>
      <c r="X22" s="37" t="s">
        <v>1330</v>
      </c>
      <c r="Y22" s="37" t="s">
        <v>1385</v>
      </c>
      <c r="Z22" s="37" t="s">
        <v>1386</v>
      </c>
      <c r="AA22" s="36">
        <v>67</v>
      </c>
      <c r="AB22" s="37">
        <v>11</v>
      </c>
      <c r="AC22" s="38">
        <f t="shared" si="5"/>
        <v>0.14102564102564102</v>
      </c>
      <c r="AD22" s="60">
        <v>0</v>
      </c>
      <c r="AE22" s="60">
        <v>11</v>
      </c>
      <c r="AF22" s="60">
        <v>0</v>
      </c>
      <c r="AG22" s="39" t="s">
        <v>1507</v>
      </c>
      <c r="AH22" s="36" t="s">
        <v>1712</v>
      </c>
      <c r="AI22" s="36">
        <v>0</v>
      </c>
      <c r="AJ22" s="36">
        <v>1</v>
      </c>
      <c r="AK22" s="36">
        <v>0</v>
      </c>
      <c r="AL22" s="68" t="str">
        <f t="shared" si="1"/>
        <v>1</v>
      </c>
      <c r="AM22" s="68" t="str">
        <f t="shared" si="2"/>
        <v>0</v>
      </c>
      <c r="AN22" s="37" t="str">
        <f t="shared" si="3"/>
        <v>1</v>
      </c>
      <c r="AO22" s="37">
        <v>1</v>
      </c>
      <c r="AP22" s="37">
        <v>0</v>
      </c>
      <c r="AQ22" s="37">
        <v>1</v>
      </c>
      <c r="AR22" s="36"/>
      <c r="AS22" s="36" t="s">
        <v>1367</v>
      </c>
    </row>
    <row r="23" spans="1:45" x14ac:dyDescent="0.25">
      <c r="A23" s="36" t="s">
        <v>177</v>
      </c>
      <c r="B23" s="36" t="s">
        <v>52</v>
      </c>
      <c r="C23" s="36">
        <v>2020</v>
      </c>
      <c r="D23" s="36" t="s">
        <v>1281</v>
      </c>
      <c r="E23" s="36">
        <v>0</v>
      </c>
      <c r="F23" s="36" t="s">
        <v>1365</v>
      </c>
      <c r="G23" s="36" t="s">
        <v>266</v>
      </c>
      <c r="H23" s="36">
        <v>1</v>
      </c>
      <c r="I23" s="37" t="s">
        <v>268</v>
      </c>
      <c r="J23" s="37" t="s">
        <v>1333</v>
      </c>
      <c r="K23" s="37"/>
      <c r="L23" s="36" t="s">
        <v>1461</v>
      </c>
      <c r="M23" s="36" t="s">
        <v>1608</v>
      </c>
      <c r="N23" s="37"/>
      <c r="O23" s="37" t="str">
        <f t="shared" si="4"/>
        <v>0</v>
      </c>
      <c r="P23" s="37">
        <v>0</v>
      </c>
      <c r="Q23" s="37" t="s">
        <v>1308</v>
      </c>
      <c r="R23" s="37" t="s">
        <v>1308</v>
      </c>
      <c r="S23" s="37" t="s">
        <v>1382</v>
      </c>
      <c r="T23" s="37" t="s">
        <v>1497</v>
      </c>
      <c r="U23" s="36" t="s">
        <v>1371</v>
      </c>
      <c r="V23" s="37">
        <v>8</v>
      </c>
      <c r="W23" s="37">
        <v>8</v>
      </c>
      <c r="X23" s="37" t="s">
        <v>1330</v>
      </c>
      <c r="Y23" s="37" t="s">
        <v>1385</v>
      </c>
      <c r="Z23" s="37" t="s">
        <v>1387</v>
      </c>
      <c r="AA23" s="36">
        <v>63</v>
      </c>
      <c r="AB23" s="37">
        <v>6</v>
      </c>
      <c r="AC23" s="38">
        <f t="shared" si="5"/>
        <v>8.6956521739130432E-2</v>
      </c>
      <c r="AD23" s="60">
        <v>0</v>
      </c>
      <c r="AE23" s="60">
        <v>6</v>
      </c>
      <c r="AF23" s="60">
        <v>0</v>
      </c>
      <c r="AG23" s="39" t="s">
        <v>1507</v>
      </c>
      <c r="AH23" s="36" t="s">
        <v>1716</v>
      </c>
      <c r="AI23" s="36">
        <v>0</v>
      </c>
      <c r="AJ23" s="36">
        <v>1</v>
      </c>
      <c r="AK23" s="36">
        <v>0</v>
      </c>
      <c r="AL23" s="68" t="str">
        <f t="shared" si="1"/>
        <v>1</v>
      </c>
      <c r="AM23" s="68" t="str">
        <f t="shared" si="2"/>
        <v>0</v>
      </c>
      <c r="AN23" s="37" t="str">
        <f t="shared" si="3"/>
        <v>1</v>
      </c>
      <c r="AO23" s="37">
        <v>1</v>
      </c>
      <c r="AP23" s="37">
        <v>0</v>
      </c>
      <c r="AQ23" s="37">
        <v>1</v>
      </c>
      <c r="AR23" s="36"/>
      <c r="AS23" s="36"/>
    </row>
    <row r="24" spans="1:45" x14ac:dyDescent="0.25">
      <c r="A24" t="s">
        <v>178</v>
      </c>
      <c r="B24" t="s">
        <v>53</v>
      </c>
      <c r="C24">
        <v>2020</v>
      </c>
      <c r="D24" t="s">
        <v>1281</v>
      </c>
      <c r="E24">
        <v>0</v>
      </c>
      <c r="F24" t="s">
        <v>1365</v>
      </c>
      <c r="G24" t="s">
        <v>266</v>
      </c>
      <c r="H24">
        <v>1</v>
      </c>
      <c r="I24" s="11" t="s">
        <v>1304</v>
      </c>
      <c r="J24" s="11" t="s">
        <v>1304</v>
      </c>
      <c r="K24" s="11">
        <v>1</v>
      </c>
      <c r="L24" t="s">
        <v>1563</v>
      </c>
      <c r="O24" s="11" t="str">
        <f t="shared" si="4"/>
        <v>1</v>
      </c>
      <c r="P24" s="11">
        <v>1</v>
      </c>
      <c r="Q24" s="11" t="s">
        <v>1308</v>
      </c>
      <c r="R24" s="11" t="s">
        <v>1308</v>
      </c>
      <c r="S24" s="11" t="s">
        <v>279</v>
      </c>
      <c r="T24" s="11" t="s">
        <v>1501</v>
      </c>
      <c r="U24" t="s">
        <v>1323</v>
      </c>
      <c r="V24" s="11">
        <v>8</v>
      </c>
      <c r="W24" s="11">
        <v>7.5</v>
      </c>
      <c r="X24" s="11" t="s">
        <v>1330</v>
      </c>
      <c r="Y24" s="11" t="s">
        <v>1304</v>
      </c>
      <c r="AA24">
        <v>118</v>
      </c>
      <c r="AB24" s="11">
        <v>5</v>
      </c>
      <c r="AC24" s="22">
        <f t="shared" si="5"/>
        <v>4.065040650406504E-2</v>
      </c>
      <c r="AD24" s="58">
        <v>0</v>
      </c>
      <c r="AE24" s="58">
        <v>0</v>
      </c>
      <c r="AF24" s="58">
        <v>5</v>
      </c>
      <c r="AG24" s="2" t="s">
        <v>1304</v>
      </c>
      <c r="AH24" t="s">
        <v>1390</v>
      </c>
      <c r="AI24">
        <v>0</v>
      </c>
      <c r="AJ24">
        <v>0</v>
      </c>
      <c r="AK24">
        <v>1</v>
      </c>
      <c r="AL24" s="66" t="str">
        <f t="shared" si="1"/>
        <v>0</v>
      </c>
      <c r="AM24" s="66" t="str">
        <f t="shared" si="2"/>
        <v>1</v>
      </c>
      <c r="AN24" s="11" t="str">
        <f t="shared" si="3"/>
        <v>1</v>
      </c>
      <c r="AO24" s="11">
        <v>0</v>
      </c>
      <c r="AP24" s="11">
        <v>1</v>
      </c>
      <c r="AQ24" s="11">
        <v>1</v>
      </c>
    </row>
    <row r="25" spans="1:45" x14ac:dyDescent="0.25">
      <c r="A25" t="s">
        <v>182</v>
      </c>
      <c r="B25" t="s">
        <v>57</v>
      </c>
      <c r="C25">
        <v>2020</v>
      </c>
      <c r="D25" t="s">
        <v>1281</v>
      </c>
      <c r="E25">
        <v>0</v>
      </c>
      <c r="G25" t="s">
        <v>266</v>
      </c>
      <c r="H25">
        <v>1</v>
      </c>
      <c r="I25" s="11" t="s">
        <v>1304</v>
      </c>
      <c r="J25" s="11" t="s">
        <v>1304</v>
      </c>
      <c r="K25" s="11">
        <v>1</v>
      </c>
      <c r="L25" t="s">
        <v>1563</v>
      </c>
      <c r="M25" t="s">
        <v>1592</v>
      </c>
      <c r="O25" s="11" t="str">
        <f t="shared" si="4"/>
        <v>1</v>
      </c>
      <c r="P25" s="11">
        <v>1</v>
      </c>
      <c r="Q25" s="11" t="s">
        <v>1308</v>
      </c>
      <c r="R25" s="11" t="s">
        <v>1308</v>
      </c>
      <c r="S25" s="11" t="s">
        <v>1402</v>
      </c>
      <c r="T25" s="11" t="s">
        <v>1501</v>
      </c>
      <c r="U25" t="s">
        <v>1316</v>
      </c>
      <c r="V25" s="11">
        <v>15</v>
      </c>
      <c r="W25" s="11">
        <v>5</v>
      </c>
      <c r="X25" s="11" t="s">
        <v>1400</v>
      </c>
      <c r="Z25" s="11" t="s">
        <v>1401</v>
      </c>
      <c r="AA25">
        <v>44</v>
      </c>
      <c r="AB25" s="11">
        <v>0</v>
      </c>
      <c r="AC25" s="22">
        <f t="shared" si="5"/>
        <v>0</v>
      </c>
      <c r="AD25" s="58">
        <v>0</v>
      </c>
      <c r="AE25" s="58">
        <v>0</v>
      </c>
      <c r="AF25" s="58">
        <v>0</v>
      </c>
      <c r="AG25" s="2" t="s">
        <v>268</v>
      </c>
      <c r="AI25">
        <v>0</v>
      </c>
      <c r="AJ25">
        <v>0</v>
      </c>
      <c r="AK25">
        <v>0</v>
      </c>
      <c r="AL25" s="66" t="str">
        <f t="shared" si="1"/>
        <v>0</v>
      </c>
      <c r="AM25" s="66" t="str">
        <f t="shared" si="2"/>
        <v>0</v>
      </c>
      <c r="AN25" s="11" t="str">
        <f t="shared" si="3"/>
        <v>0</v>
      </c>
      <c r="AO25" s="11">
        <v>0</v>
      </c>
      <c r="AP25" s="11">
        <v>0</v>
      </c>
      <c r="AQ25" s="11">
        <v>0</v>
      </c>
    </row>
    <row r="26" spans="1:45" x14ac:dyDescent="0.25">
      <c r="A26" t="s">
        <v>186</v>
      </c>
      <c r="B26" t="s">
        <v>61</v>
      </c>
      <c r="C26">
        <v>2020</v>
      </c>
      <c r="D26" t="s">
        <v>1281</v>
      </c>
      <c r="E26">
        <v>1</v>
      </c>
      <c r="G26" t="s">
        <v>266</v>
      </c>
      <c r="H26">
        <v>1</v>
      </c>
      <c r="I26" s="11">
        <v>0.01</v>
      </c>
      <c r="J26" s="11">
        <v>1</v>
      </c>
      <c r="O26" s="11" t="str">
        <f t="shared" si="4"/>
        <v>0</v>
      </c>
      <c r="P26" s="11">
        <v>0</v>
      </c>
      <c r="Q26" s="11">
        <v>2</v>
      </c>
      <c r="R26" s="11" t="s">
        <v>1304</v>
      </c>
      <c r="S26" s="11" t="s">
        <v>281</v>
      </c>
      <c r="T26" s="11" t="s">
        <v>268</v>
      </c>
      <c r="U26" t="s">
        <v>268</v>
      </c>
      <c r="V26" s="11">
        <v>4</v>
      </c>
      <c r="W26" s="11">
        <v>4</v>
      </c>
      <c r="X26" s="11" t="s">
        <v>1330</v>
      </c>
      <c r="Y26" s="11" t="s">
        <v>1418</v>
      </c>
      <c r="Z26" s="11" t="s">
        <v>1417</v>
      </c>
      <c r="AA26">
        <v>17</v>
      </c>
      <c r="AB26" s="11">
        <v>3</v>
      </c>
      <c r="AC26" s="22">
        <f t="shared" si="5"/>
        <v>0.15</v>
      </c>
      <c r="AD26" s="58">
        <v>1</v>
      </c>
      <c r="AE26" s="58">
        <v>2</v>
      </c>
      <c r="AF26" s="58">
        <v>0</v>
      </c>
      <c r="AG26" s="2" t="s">
        <v>1304</v>
      </c>
      <c r="AH26" t="s">
        <v>1784</v>
      </c>
      <c r="AI26">
        <v>1</v>
      </c>
      <c r="AJ26">
        <v>1</v>
      </c>
      <c r="AK26">
        <v>0</v>
      </c>
      <c r="AL26" s="66" t="str">
        <f t="shared" si="1"/>
        <v>1</v>
      </c>
      <c r="AM26" s="66" t="str">
        <f t="shared" si="2"/>
        <v>1</v>
      </c>
      <c r="AN26" s="11" t="str">
        <f t="shared" si="3"/>
        <v>1</v>
      </c>
      <c r="AO26" s="11">
        <v>1</v>
      </c>
      <c r="AP26" s="11">
        <v>1</v>
      </c>
      <c r="AQ26" s="11">
        <v>1</v>
      </c>
    </row>
    <row r="27" spans="1:45" x14ac:dyDescent="0.25">
      <c r="A27" t="s">
        <v>187</v>
      </c>
      <c r="B27" t="s">
        <v>62</v>
      </c>
      <c r="C27">
        <v>2019</v>
      </c>
      <c r="D27" t="s">
        <v>1281</v>
      </c>
      <c r="E27">
        <v>0</v>
      </c>
      <c r="G27" t="s">
        <v>266</v>
      </c>
      <c r="H27">
        <v>1</v>
      </c>
      <c r="I27" s="11" t="s">
        <v>1304</v>
      </c>
      <c r="J27" s="11" t="s">
        <v>1304</v>
      </c>
      <c r="K27" s="11">
        <v>1</v>
      </c>
      <c r="L27" t="s">
        <v>1647</v>
      </c>
      <c r="M27" t="s">
        <v>1655</v>
      </c>
      <c r="N27" s="11">
        <v>1</v>
      </c>
      <c r="O27" s="11" t="str">
        <f t="shared" si="4"/>
        <v>1</v>
      </c>
      <c r="P27" s="11">
        <v>1</v>
      </c>
      <c r="Q27" s="11" t="s">
        <v>1308</v>
      </c>
      <c r="R27" s="11" t="s">
        <v>1308</v>
      </c>
      <c r="S27" s="11" t="s">
        <v>1378</v>
      </c>
      <c r="T27" s="11" t="s">
        <v>1508</v>
      </c>
      <c r="U27" t="s">
        <v>1307</v>
      </c>
      <c r="V27" s="11">
        <v>1.5</v>
      </c>
      <c r="W27" s="11">
        <v>1.2</v>
      </c>
      <c r="X27" s="11" t="s">
        <v>1327</v>
      </c>
      <c r="Y27" s="11">
        <v>0.5</v>
      </c>
      <c r="AA27">
        <v>46</v>
      </c>
      <c r="AB27" s="11">
        <v>3</v>
      </c>
      <c r="AC27" s="22">
        <f t="shared" si="5"/>
        <v>6.1224489795918366E-2</v>
      </c>
      <c r="AD27" s="58">
        <v>0</v>
      </c>
      <c r="AE27" s="58">
        <v>3</v>
      </c>
      <c r="AF27" s="58">
        <v>0</v>
      </c>
      <c r="AG27" s="2" t="s">
        <v>1304</v>
      </c>
      <c r="AH27" t="s">
        <v>1717</v>
      </c>
      <c r="AI27">
        <v>0</v>
      </c>
      <c r="AJ27">
        <v>1</v>
      </c>
      <c r="AK27">
        <v>0</v>
      </c>
      <c r="AL27" s="66" t="str">
        <f t="shared" si="1"/>
        <v>1</v>
      </c>
      <c r="AM27" s="66" t="str">
        <f t="shared" si="2"/>
        <v>0</v>
      </c>
      <c r="AN27" s="11" t="str">
        <f t="shared" si="3"/>
        <v>1</v>
      </c>
      <c r="AO27" s="11">
        <v>1</v>
      </c>
      <c r="AP27" s="11">
        <v>0</v>
      </c>
      <c r="AQ27" s="11">
        <v>1</v>
      </c>
    </row>
    <row r="28" spans="1:45" x14ac:dyDescent="0.25">
      <c r="A28" t="s">
        <v>189</v>
      </c>
      <c r="B28" t="s">
        <v>64</v>
      </c>
      <c r="C28">
        <v>2020</v>
      </c>
      <c r="D28" t="s">
        <v>1281</v>
      </c>
      <c r="E28">
        <v>0</v>
      </c>
      <c r="G28" t="s">
        <v>266</v>
      </c>
      <c r="H28">
        <v>1</v>
      </c>
      <c r="I28" s="11" t="s">
        <v>1304</v>
      </c>
      <c r="J28" s="11" t="s">
        <v>1304</v>
      </c>
      <c r="K28" s="11">
        <v>1</v>
      </c>
      <c r="L28" t="s">
        <v>1656</v>
      </c>
      <c r="M28" t="s">
        <v>1428</v>
      </c>
      <c r="N28" s="11">
        <v>1</v>
      </c>
      <c r="O28" s="11" t="str">
        <f t="shared" si="4"/>
        <v>1</v>
      </c>
      <c r="P28" s="11">
        <v>1</v>
      </c>
      <c r="Q28" s="11" t="s">
        <v>1304</v>
      </c>
      <c r="R28" s="11" t="s">
        <v>1304</v>
      </c>
      <c r="S28" s="11" t="s">
        <v>1304</v>
      </c>
      <c r="T28" s="11" t="s">
        <v>1510</v>
      </c>
      <c r="U28" t="s">
        <v>268</v>
      </c>
      <c r="V28" s="11">
        <v>6</v>
      </c>
      <c r="W28" s="11">
        <v>6</v>
      </c>
      <c r="X28" s="11" t="s">
        <v>1327</v>
      </c>
      <c r="Y28" s="11">
        <v>12</v>
      </c>
      <c r="AA28">
        <v>43</v>
      </c>
      <c r="AB28" s="11">
        <v>0</v>
      </c>
      <c r="AC28" s="22">
        <f t="shared" si="5"/>
        <v>0</v>
      </c>
      <c r="AD28" s="58">
        <v>0</v>
      </c>
      <c r="AE28" s="58">
        <v>0</v>
      </c>
      <c r="AF28" s="58">
        <v>0</v>
      </c>
      <c r="AG28" s="2" t="s">
        <v>268</v>
      </c>
      <c r="AI28">
        <v>0</v>
      </c>
      <c r="AJ28">
        <v>0</v>
      </c>
      <c r="AK28">
        <v>0</v>
      </c>
      <c r="AL28" s="66" t="str">
        <f t="shared" si="1"/>
        <v>0</v>
      </c>
      <c r="AM28" s="66" t="str">
        <f t="shared" si="2"/>
        <v>0</v>
      </c>
      <c r="AN28" s="11" t="str">
        <f t="shared" si="3"/>
        <v>0</v>
      </c>
      <c r="AO28" s="11">
        <v>0</v>
      </c>
      <c r="AP28" s="11">
        <v>0</v>
      </c>
      <c r="AQ28" s="11">
        <v>0</v>
      </c>
    </row>
    <row r="29" spans="1:45" x14ac:dyDescent="0.25">
      <c r="A29" t="s">
        <v>196</v>
      </c>
      <c r="B29" t="s">
        <v>71</v>
      </c>
      <c r="C29">
        <v>2020</v>
      </c>
      <c r="D29" t="s">
        <v>1281</v>
      </c>
      <c r="E29">
        <v>0</v>
      </c>
      <c r="G29" t="s">
        <v>266</v>
      </c>
      <c r="H29">
        <v>1</v>
      </c>
      <c r="I29" s="11">
        <v>0.05</v>
      </c>
      <c r="J29" s="11" t="s">
        <v>268</v>
      </c>
      <c r="L29" t="s">
        <v>1461</v>
      </c>
      <c r="N29" s="11">
        <v>1</v>
      </c>
      <c r="O29" s="11" t="str">
        <f t="shared" si="4"/>
        <v>1</v>
      </c>
      <c r="P29" s="11">
        <v>1</v>
      </c>
      <c r="Q29" s="11" t="s">
        <v>1308</v>
      </c>
      <c r="R29" s="11" t="s">
        <v>1308</v>
      </c>
      <c r="S29" s="11" t="s">
        <v>1441</v>
      </c>
      <c r="T29" s="11" t="s">
        <v>1501</v>
      </c>
      <c r="U29" t="s">
        <v>1426</v>
      </c>
      <c r="V29" s="11">
        <v>6</v>
      </c>
      <c r="W29" s="11">
        <v>5.9</v>
      </c>
      <c r="X29" s="11" t="s">
        <v>1330</v>
      </c>
      <c r="Y29" s="11">
        <v>15</v>
      </c>
      <c r="AA29">
        <v>51</v>
      </c>
      <c r="AB29" s="11">
        <v>2</v>
      </c>
      <c r="AC29" s="22">
        <f t="shared" si="5"/>
        <v>3.7735849056603772E-2</v>
      </c>
      <c r="AD29" s="58">
        <v>0</v>
      </c>
      <c r="AE29" s="58">
        <v>0</v>
      </c>
      <c r="AF29" s="58">
        <v>2</v>
      </c>
      <c r="AG29" s="2" t="s">
        <v>1304</v>
      </c>
      <c r="AH29" t="s">
        <v>1440</v>
      </c>
      <c r="AI29">
        <v>0</v>
      </c>
      <c r="AJ29">
        <v>0</v>
      </c>
      <c r="AK29">
        <v>1</v>
      </c>
      <c r="AL29" s="66" t="str">
        <f t="shared" si="1"/>
        <v>0</v>
      </c>
      <c r="AM29" s="66" t="str">
        <f t="shared" si="2"/>
        <v>1</v>
      </c>
      <c r="AN29" s="11" t="str">
        <f t="shared" si="3"/>
        <v>1</v>
      </c>
      <c r="AO29" s="11">
        <v>0</v>
      </c>
      <c r="AP29" s="11">
        <v>1</v>
      </c>
      <c r="AQ29" s="11">
        <v>1</v>
      </c>
    </row>
    <row r="30" spans="1:45" x14ac:dyDescent="0.25">
      <c r="A30" s="48" t="s">
        <v>203</v>
      </c>
      <c r="B30" s="48" t="s">
        <v>78</v>
      </c>
      <c r="C30" s="48">
        <v>2019</v>
      </c>
      <c r="D30" s="48" t="s">
        <v>1281</v>
      </c>
      <c r="E30" s="48">
        <v>0</v>
      </c>
      <c r="F30" s="48" t="s">
        <v>1466</v>
      </c>
      <c r="G30" s="48" t="s">
        <v>266</v>
      </c>
      <c r="H30" s="48">
        <v>1</v>
      </c>
      <c r="I30" s="49" t="s">
        <v>1304</v>
      </c>
      <c r="J30" s="49">
        <v>1</v>
      </c>
      <c r="K30" s="49">
        <v>1</v>
      </c>
      <c r="L30" s="48" t="s">
        <v>1686</v>
      </c>
      <c r="M30" s="48" t="s">
        <v>1465</v>
      </c>
      <c r="N30" s="49"/>
      <c r="O30" s="49" t="str">
        <f t="shared" si="4"/>
        <v>1</v>
      </c>
      <c r="P30" s="49">
        <v>1</v>
      </c>
      <c r="Q30" s="49" t="s">
        <v>1308</v>
      </c>
      <c r="R30" s="49" t="s">
        <v>1308</v>
      </c>
      <c r="S30" s="49" t="s">
        <v>1378</v>
      </c>
      <c r="T30" s="49" t="s">
        <v>1501</v>
      </c>
      <c r="U30" s="48" t="s">
        <v>1347</v>
      </c>
      <c r="V30" s="49">
        <v>10</v>
      </c>
      <c r="W30" s="49">
        <v>7</v>
      </c>
      <c r="X30" s="49" t="s">
        <v>1330</v>
      </c>
      <c r="Y30" s="49" t="s">
        <v>1576</v>
      </c>
      <c r="Z30" s="49" t="s">
        <v>1684</v>
      </c>
      <c r="AA30" s="48">
        <v>44</v>
      </c>
      <c r="AB30" s="49">
        <v>1</v>
      </c>
      <c r="AC30" s="50">
        <f t="shared" si="5"/>
        <v>2.2222222222222223E-2</v>
      </c>
      <c r="AD30" s="63">
        <v>0</v>
      </c>
      <c r="AE30" s="63">
        <v>1</v>
      </c>
      <c r="AF30" s="63">
        <v>0</v>
      </c>
      <c r="AG30" s="51" t="s">
        <v>1515</v>
      </c>
      <c r="AH30" s="48" t="s">
        <v>1721</v>
      </c>
      <c r="AI30" s="48">
        <v>0</v>
      </c>
      <c r="AJ30" s="48">
        <v>1</v>
      </c>
      <c r="AK30" s="48">
        <v>0</v>
      </c>
      <c r="AL30" s="71" t="str">
        <f t="shared" si="1"/>
        <v>1</v>
      </c>
      <c r="AM30" s="71" t="str">
        <f t="shared" si="2"/>
        <v>0</v>
      </c>
      <c r="AN30" s="49" t="str">
        <f t="shared" si="3"/>
        <v>1</v>
      </c>
      <c r="AO30" s="49">
        <v>1</v>
      </c>
      <c r="AP30" s="49">
        <v>0</v>
      </c>
      <c r="AQ30" s="49">
        <v>1</v>
      </c>
      <c r="AR30" s="48"/>
      <c r="AS30" s="48"/>
    </row>
    <row r="31" spans="1:45" x14ac:dyDescent="0.25">
      <c r="A31" s="48" t="s">
        <v>203</v>
      </c>
      <c r="B31" s="48" t="s">
        <v>78</v>
      </c>
      <c r="C31" s="48">
        <v>2019</v>
      </c>
      <c r="D31" s="48" t="s">
        <v>1281</v>
      </c>
      <c r="E31" s="48">
        <v>0</v>
      </c>
      <c r="F31" s="48" t="s">
        <v>1466</v>
      </c>
      <c r="G31" s="48" t="s">
        <v>266</v>
      </c>
      <c r="H31" s="48">
        <v>1</v>
      </c>
      <c r="I31" s="49" t="s">
        <v>1304</v>
      </c>
      <c r="J31" s="49">
        <v>1</v>
      </c>
      <c r="K31" s="49">
        <v>1</v>
      </c>
      <c r="L31" s="48" t="s">
        <v>1686</v>
      </c>
      <c r="M31" s="48" t="s">
        <v>1465</v>
      </c>
      <c r="N31" s="49"/>
      <c r="O31" s="49" t="str">
        <f t="shared" si="4"/>
        <v>1</v>
      </c>
      <c r="P31" s="49">
        <v>1</v>
      </c>
      <c r="Q31" s="49" t="s">
        <v>1308</v>
      </c>
      <c r="R31" s="49" t="s">
        <v>1308</v>
      </c>
      <c r="S31" s="49" t="s">
        <v>1378</v>
      </c>
      <c r="T31" s="49" t="s">
        <v>1501</v>
      </c>
      <c r="U31" s="48" t="s">
        <v>1347</v>
      </c>
      <c r="V31" s="49">
        <v>8</v>
      </c>
      <c r="W31" s="49">
        <v>5</v>
      </c>
      <c r="X31" s="49" t="s">
        <v>1687</v>
      </c>
      <c r="Y31" s="49" t="s">
        <v>1576</v>
      </c>
      <c r="Z31" s="49" t="s">
        <v>1685</v>
      </c>
      <c r="AA31" s="48">
        <v>30</v>
      </c>
      <c r="AB31" s="49">
        <v>11</v>
      </c>
      <c r="AC31" s="50">
        <f t="shared" si="5"/>
        <v>0.26829268292682928</v>
      </c>
      <c r="AD31" s="63">
        <v>0</v>
      </c>
      <c r="AE31" s="63">
        <v>11</v>
      </c>
      <c r="AF31" s="63">
        <v>0</v>
      </c>
      <c r="AG31" s="51" t="s">
        <v>1515</v>
      </c>
      <c r="AH31" s="48" t="s">
        <v>1722</v>
      </c>
      <c r="AI31" s="48">
        <v>0</v>
      </c>
      <c r="AJ31" s="48">
        <v>1</v>
      </c>
      <c r="AK31" s="48">
        <v>0</v>
      </c>
      <c r="AL31" s="71" t="str">
        <f t="shared" si="1"/>
        <v>1</v>
      </c>
      <c r="AM31" s="71" t="str">
        <f t="shared" si="2"/>
        <v>0</v>
      </c>
      <c r="AN31" s="49" t="str">
        <f t="shared" si="3"/>
        <v>1</v>
      </c>
      <c r="AO31" s="49">
        <v>1</v>
      </c>
      <c r="AP31" s="49">
        <v>0</v>
      </c>
      <c r="AQ31" s="49">
        <v>1</v>
      </c>
      <c r="AR31" s="48"/>
      <c r="AS31" s="48" t="s">
        <v>1434</v>
      </c>
    </row>
    <row r="32" spans="1:45" x14ac:dyDescent="0.25">
      <c r="A32" t="s">
        <v>207</v>
      </c>
      <c r="B32" t="s">
        <v>82</v>
      </c>
      <c r="C32">
        <v>2019</v>
      </c>
      <c r="D32" t="s">
        <v>1682</v>
      </c>
      <c r="E32">
        <v>0</v>
      </c>
      <c r="G32" t="s">
        <v>266</v>
      </c>
      <c r="H32">
        <v>1</v>
      </c>
      <c r="I32" s="11">
        <v>0.05</v>
      </c>
      <c r="J32" s="11" t="s">
        <v>268</v>
      </c>
      <c r="L32" t="s">
        <v>1461</v>
      </c>
      <c r="M32" t="s">
        <v>1304</v>
      </c>
      <c r="N32" s="11">
        <v>1</v>
      </c>
      <c r="O32" s="11" t="str">
        <f t="shared" si="4"/>
        <v>1</v>
      </c>
      <c r="P32" s="11">
        <v>1</v>
      </c>
      <c r="Q32" s="11">
        <v>-1</v>
      </c>
      <c r="R32" s="11" t="s">
        <v>277</v>
      </c>
      <c r="S32" s="11" t="s">
        <v>1476</v>
      </c>
      <c r="T32" s="11" t="s">
        <v>1517</v>
      </c>
      <c r="U32" t="s">
        <v>1323</v>
      </c>
      <c r="V32" s="11">
        <v>6</v>
      </c>
      <c r="W32" s="11">
        <v>6</v>
      </c>
      <c r="X32" s="11" t="s">
        <v>1680</v>
      </c>
      <c r="Y32" s="11" t="s">
        <v>1385</v>
      </c>
      <c r="AA32">
        <v>35</v>
      </c>
      <c r="AB32">
        <v>0</v>
      </c>
      <c r="AC32" s="2">
        <v>0</v>
      </c>
      <c r="AD32" s="57">
        <v>0</v>
      </c>
      <c r="AE32" s="57">
        <v>0</v>
      </c>
      <c r="AF32" s="57">
        <v>0</v>
      </c>
      <c r="AG32" t="s">
        <v>268</v>
      </c>
      <c r="AI32">
        <v>0</v>
      </c>
      <c r="AJ32">
        <v>0</v>
      </c>
      <c r="AK32">
        <v>0</v>
      </c>
      <c r="AL32" s="66" t="str">
        <f t="shared" si="1"/>
        <v>0</v>
      </c>
      <c r="AM32" s="66" t="str">
        <f t="shared" si="2"/>
        <v>0</v>
      </c>
      <c r="AN32" s="11" t="str">
        <f t="shared" si="3"/>
        <v>0</v>
      </c>
      <c r="AO32" s="11">
        <v>0</v>
      </c>
      <c r="AP32" s="11">
        <v>0</v>
      </c>
      <c r="AQ32" s="11">
        <v>0</v>
      </c>
    </row>
    <row r="33" spans="1:45" x14ac:dyDescent="0.25">
      <c r="A33" t="s">
        <v>209</v>
      </c>
      <c r="B33" t="s">
        <v>84</v>
      </c>
      <c r="C33">
        <v>2020</v>
      </c>
      <c r="D33" t="s">
        <v>1281</v>
      </c>
      <c r="E33">
        <v>0</v>
      </c>
      <c r="G33" t="s">
        <v>266</v>
      </c>
      <c r="H33">
        <v>1</v>
      </c>
      <c r="I33" s="11">
        <v>0.05</v>
      </c>
      <c r="J33" s="11">
        <v>1</v>
      </c>
      <c r="L33" t="s">
        <v>1461</v>
      </c>
      <c r="M33" t="s">
        <v>1304</v>
      </c>
      <c r="N33" s="11">
        <v>1</v>
      </c>
      <c r="O33" s="11" t="str">
        <f t="shared" si="4"/>
        <v>1</v>
      </c>
      <c r="P33" s="11">
        <v>1</v>
      </c>
      <c r="Q33" s="11" t="s">
        <v>1308</v>
      </c>
      <c r="R33" s="11" t="s">
        <v>1304</v>
      </c>
      <c r="S33" s="11" t="s">
        <v>280</v>
      </c>
      <c r="T33" s="11" t="s">
        <v>1497</v>
      </c>
      <c r="U33" t="s">
        <v>1479</v>
      </c>
      <c r="V33" s="11">
        <v>6</v>
      </c>
      <c r="W33" s="11">
        <v>5.9</v>
      </c>
      <c r="X33" s="11" t="s">
        <v>1330</v>
      </c>
      <c r="Y33" s="11" t="s">
        <v>1361</v>
      </c>
      <c r="AA33">
        <v>230</v>
      </c>
      <c r="AB33" s="11">
        <v>1</v>
      </c>
      <c r="AC33" s="22">
        <f t="shared" ref="AC33:AC57" si="6">AB33/(AA33+AB33)</f>
        <v>4.329004329004329E-3</v>
      </c>
      <c r="AD33" s="58">
        <v>0</v>
      </c>
      <c r="AE33" s="58">
        <v>1</v>
      </c>
      <c r="AF33" s="58">
        <v>0</v>
      </c>
      <c r="AG33" s="2" t="s">
        <v>1512</v>
      </c>
      <c r="AH33" t="s">
        <v>1719</v>
      </c>
      <c r="AI33">
        <v>0</v>
      </c>
      <c r="AJ33">
        <v>1</v>
      </c>
      <c r="AK33">
        <v>0</v>
      </c>
      <c r="AL33" s="66" t="str">
        <f t="shared" si="1"/>
        <v>1</v>
      </c>
      <c r="AM33" s="66" t="str">
        <f t="shared" si="2"/>
        <v>0</v>
      </c>
      <c r="AN33" s="11" t="str">
        <f t="shared" si="3"/>
        <v>1</v>
      </c>
      <c r="AO33" s="11">
        <v>1</v>
      </c>
      <c r="AP33" s="11">
        <v>0</v>
      </c>
      <c r="AQ33" s="11">
        <v>1</v>
      </c>
    </row>
    <row r="34" spans="1:45" x14ac:dyDescent="0.25">
      <c r="A34" t="s">
        <v>211</v>
      </c>
      <c r="B34" t="s">
        <v>86</v>
      </c>
      <c r="C34">
        <v>2019</v>
      </c>
      <c r="D34" t="s">
        <v>1281</v>
      </c>
      <c r="E34">
        <v>0</v>
      </c>
      <c r="G34" t="s">
        <v>266</v>
      </c>
      <c r="H34">
        <v>1</v>
      </c>
      <c r="I34" s="11" t="s">
        <v>268</v>
      </c>
      <c r="J34" s="11" t="s">
        <v>1485</v>
      </c>
      <c r="L34" t="s">
        <v>1489</v>
      </c>
      <c r="M34" t="s">
        <v>1486</v>
      </c>
      <c r="O34" s="11" t="str">
        <f t="shared" si="4"/>
        <v>0</v>
      </c>
      <c r="P34" s="11">
        <v>0</v>
      </c>
      <c r="Q34" s="11" t="s">
        <v>1308</v>
      </c>
      <c r="R34" s="11" t="s">
        <v>1308</v>
      </c>
      <c r="S34" s="11" t="s">
        <v>283</v>
      </c>
      <c r="T34" s="11" t="s">
        <v>268</v>
      </c>
      <c r="U34" t="s">
        <v>1358</v>
      </c>
      <c r="V34" s="11">
        <v>8</v>
      </c>
      <c r="W34" s="11">
        <v>7.8</v>
      </c>
      <c r="X34" s="11" t="s">
        <v>1330</v>
      </c>
      <c r="Y34" s="11" t="s">
        <v>1488</v>
      </c>
      <c r="AA34">
        <v>98</v>
      </c>
      <c r="AB34" s="11">
        <v>4</v>
      </c>
      <c r="AC34" s="22">
        <f t="shared" si="6"/>
        <v>3.9215686274509803E-2</v>
      </c>
      <c r="AD34" s="58">
        <v>1</v>
      </c>
      <c r="AE34" s="58">
        <v>0</v>
      </c>
      <c r="AF34" s="58">
        <v>3</v>
      </c>
      <c r="AG34" s="2" t="s">
        <v>1304</v>
      </c>
      <c r="AH34" s="2" t="s">
        <v>1490</v>
      </c>
      <c r="AI34" s="57">
        <v>1</v>
      </c>
      <c r="AJ34">
        <v>1</v>
      </c>
      <c r="AK34">
        <v>1</v>
      </c>
      <c r="AL34" s="66" t="str">
        <f t="shared" ref="AL34:AL57" si="7">IF(SUM(AI34:AJ34)&gt;0,"1","0")</f>
        <v>1</v>
      </c>
      <c r="AM34" s="66" t="str">
        <f t="shared" ref="AM34:AM57" si="8">IF(SUM(AK34,AI34)&gt;0,"1","0")</f>
        <v>1</v>
      </c>
      <c r="AN34" s="11" t="str">
        <f t="shared" ref="AN34:AN57" si="9">IF(SUM(AI34:AK34)&gt;0,"1","0")</f>
        <v>1</v>
      </c>
      <c r="AO34" s="11">
        <v>1</v>
      </c>
      <c r="AP34" s="11">
        <v>1</v>
      </c>
      <c r="AQ34" s="11">
        <v>1</v>
      </c>
    </row>
    <row r="35" spans="1:45" x14ac:dyDescent="0.25">
      <c r="A35" t="s">
        <v>213</v>
      </c>
      <c r="B35" t="s">
        <v>88</v>
      </c>
      <c r="C35">
        <v>2020</v>
      </c>
      <c r="D35" t="s">
        <v>1281</v>
      </c>
      <c r="E35">
        <v>0</v>
      </c>
      <c r="F35">
        <v>0</v>
      </c>
      <c r="G35" t="s">
        <v>1493</v>
      </c>
      <c r="H35">
        <v>1</v>
      </c>
      <c r="I35" s="11" t="s">
        <v>268</v>
      </c>
      <c r="J35" s="11">
        <v>1</v>
      </c>
      <c r="M35" t="s">
        <v>1304</v>
      </c>
      <c r="N35" s="11">
        <v>1</v>
      </c>
      <c r="O35" s="11" t="str">
        <f t="shared" si="4"/>
        <v>1</v>
      </c>
      <c r="P35" s="11">
        <v>1</v>
      </c>
      <c r="Q35" s="11">
        <v>-1</v>
      </c>
      <c r="R35" s="11" t="s">
        <v>1304</v>
      </c>
      <c r="S35" s="11" t="s">
        <v>1494</v>
      </c>
      <c r="T35" s="11" t="s">
        <v>268</v>
      </c>
      <c r="U35" t="s">
        <v>1323</v>
      </c>
      <c r="V35" s="11">
        <v>6</v>
      </c>
      <c r="W35" s="11" t="s">
        <v>1492</v>
      </c>
      <c r="X35" s="11" t="s">
        <v>1327</v>
      </c>
      <c r="Y35" s="11">
        <v>13</v>
      </c>
      <c r="AA35">
        <v>97</v>
      </c>
      <c r="AB35" s="11">
        <v>12</v>
      </c>
      <c r="AC35" s="22">
        <f t="shared" si="6"/>
        <v>0.11009174311926606</v>
      </c>
      <c r="AD35" s="58">
        <v>8</v>
      </c>
      <c r="AE35" s="58">
        <v>0</v>
      </c>
      <c r="AF35" s="58">
        <v>4</v>
      </c>
      <c r="AG35" s="2" t="s">
        <v>1304</v>
      </c>
      <c r="AH35" t="s">
        <v>1495</v>
      </c>
      <c r="AI35">
        <v>1</v>
      </c>
      <c r="AJ35">
        <v>1</v>
      </c>
      <c r="AK35">
        <v>1</v>
      </c>
      <c r="AL35" s="66" t="str">
        <f t="shared" si="7"/>
        <v>1</v>
      </c>
      <c r="AM35" s="66" t="str">
        <f t="shared" si="8"/>
        <v>1</v>
      </c>
      <c r="AN35" s="11" t="str">
        <f t="shared" si="9"/>
        <v>1</v>
      </c>
      <c r="AO35" s="11">
        <v>1</v>
      </c>
      <c r="AP35" s="11">
        <v>1</v>
      </c>
      <c r="AQ35" s="11">
        <v>1</v>
      </c>
    </row>
    <row r="36" spans="1:45" x14ac:dyDescent="0.25">
      <c r="A36" t="s">
        <v>218</v>
      </c>
      <c r="B36" t="s">
        <v>93</v>
      </c>
      <c r="C36">
        <v>2019</v>
      </c>
      <c r="D36" t="s">
        <v>1281</v>
      </c>
      <c r="E36">
        <v>0</v>
      </c>
      <c r="F36" t="s">
        <v>1521</v>
      </c>
      <c r="G36" t="s">
        <v>266</v>
      </c>
      <c r="H36">
        <v>1</v>
      </c>
      <c r="I36" s="11" t="s">
        <v>268</v>
      </c>
      <c r="J36" s="11">
        <v>1</v>
      </c>
      <c r="L36" t="s">
        <v>1634</v>
      </c>
      <c r="N36" s="11">
        <v>1</v>
      </c>
      <c r="O36" s="11" t="str">
        <f t="shared" si="4"/>
        <v>1</v>
      </c>
      <c r="P36" s="11">
        <v>1</v>
      </c>
      <c r="Q36" s="11">
        <v>-0.5</v>
      </c>
      <c r="R36" s="11" t="s">
        <v>277</v>
      </c>
      <c r="S36" s="11" t="s">
        <v>1476</v>
      </c>
      <c r="T36" s="11" t="s">
        <v>1520</v>
      </c>
      <c r="U36" t="s">
        <v>268</v>
      </c>
      <c r="V36" s="11" t="s">
        <v>1692</v>
      </c>
      <c r="W36" s="11" t="s">
        <v>1692</v>
      </c>
      <c r="X36" s="11" t="s">
        <v>1691</v>
      </c>
      <c r="Y36" s="11" t="s">
        <v>1304</v>
      </c>
      <c r="AA36">
        <v>60</v>
      </c>
      <c r="AB36" s="11">
        <v>11</v>
      </c>
      <c r="AC36" s="22">
        <f t="shared" si="6"/>
        <v>0.15492957746478872</v>
      </c>
      <c r="AD36" s="58">
        <v>0</v>
      </c>
      <c r="AE36" s="58">
        <v>11</v>
      </c>
      <c r="AF36" s="58">
        <v>0</v>
      </c>
      <c r="AG36" s="2" t="s">
        <v>1522</v>
      </c>
      <c r="AH36" t="s">
        <v>1712</v>
      </c>
      <c r="AI36">
        <v>0</v>
      </c>
      <c r="AJ36">
        <v>1</v>
      </c>
      <c r="AK36">
        <v>0</v>
      </c>
      <c r="AL36" s="66" t="str">
        <f t="shared" si="7"/>
        <v>1</v>
      </c>
      <c r="AM36" s="66" t="str">
        <f t="shared" si="8"/>
        <v>0</v>
      </c>
      <c r="AN36" s="11" t="str">
        <f t="shared" si="9"/>
        <v>1</v>
      </c>
      <c r="AO36" s="11">
        <v>1</v>
      </c>
      <c r="AP36" s="11">
        <v>0</v>
      </c>
      <c r="AQ36" s="11">
        <v>1</v>
      </c>
      <c r="AR36" t="s">
        <v>1629</v>
      </c>
    </row>
    <row r="37" spans="1:45" x14ac:dyDescent="0.25">
      <c r="A37" t="s">
        <v>219</v>
      </c>
      <c r="B37" t="s">
        <v>94</v>
      </c>
      <c r="C37">
        <v>2020</v>
      </c>
      <c r="D37" t="s">
        <v>1281</v>
      </c>
      <c r="E37">
        <v>0</v>
      </c>
      <c r="G37" t="s">
        <v>266</v>
      </c>
      <c r="H37">
        <v>1</v>
      </c>
      <c r="I37" s="11" t="s">
        <v>1304</v>
      </c>
      <c r="J37" s="11" t="s">
        <v>1304</v>
      </c>
      <c r="K37" s="11">
        <v>1</v>
      </c>
      <c r="L37" t="s">
        <v>1563</v>
      </c>
      <c r="O37" s="11" t="str">
        <f t="shared" si="4"/>
        <v>1</v>
      </c>
      <c r="P37" s="11">
        <v>1</v>
      </c>
      <c r="Q37" s="11" t="s">
        <v>1308</v>
      </c>
      <c r="R37" s="11" t="s">
        <v>1308</v>
      </c>
      <c r="S37" s="11" t="s">
        <v>1525</v>
      </c>
      <c r="T37" s="11" t="s">
        <v>1518</v>
      </c>
      <c r="U37" t="s">
        <v>1371</v>
      </c>
      <c r="V37" s="11">
        <v>4</v>
      </c>
      <c r="W37" s="11">
        <v>5.85</v>
      </c>
      <c r="X37" s="11" t="s">
        <v>1330</v>
      </c>
      <c r="Y37" s="11" t="s">
        <v>1527</v>
      </c>
      <c r="AA37">
        <v>44</v>
      </c>
      <c r="AB37" s="11">
        <v>8</v>
      </c>
      <c r="AC37" s="22">
        <f t="shared" si="6"/>
        <v>0.15384615384615385</v>
      </c>
      <c r="AD37" s="58">
        <v>0</v>
      </c>
      <c r="AE37" s="58">
        <v>8</v>
      </c>
      <c r="AF37" s="58">
        <v>0</v>
      </c>
      <c r="AG37" t="s">
        <v>1736</v>
      </c>
      <c r="AH37" t="s">
        <v>1725</v>
      </c>
      <c r="AI37">
        <v>0</v>
      </c>
      <c r="AJ37">
        <v>1</v>
      </c>
      <c r="AK37">
        <v>0</v>
      </c>
      <c r="AL37" s="66" t="str">
        <f t="shared" si="7"/>
        <v>1</v>
      </c>
      <c r="AM37" s="66" t="str">
        <f t="shared" si="8"/>
        <v>0</v>
      </c>
      <c r="AN37" s="11" t="str">
        <f t="shared" si="9"/>
        <v>1</v>
      </c>
      <c r="AO37" s="11">
        <v>1</v>
      </c>
      <c r="AP37" s="11">
        <v>0</v>
      </c>
      <c r="AQ37" s="11">
        <v>1</v>
      </c>
    </row>
    <row r="38" spans="1:45" x14ac:dyDescent="0.25">
      <c r="A38" t="s">
        <v>223</v>
      </c>
      <c r="B38" t="s">
        <v>98</v>
      </c>
      <c r="C38">
        <v>2019</v>
      </c>
      <c r="D38" t="s">
        <v>1281</v>
      </c>
      <c r="E38">
        <v>0</v>
      </c>
      <c r="G38" t="s">
        <v>266</v>
      </c>
      <c r="H38">
        <v>1</v>
      </c>
      <c r="I38" s="11">
        <v>0.05</v>
      </c>
      <c r="J38" s="11" t="s">
        <v>1304</v>
      </c>
      <c r="K38" s="11">
        <v>1</v>
      </c>
      <c r="L38" t="s">
        <v>1351</v>
      </c>
      <c r="O38" s="11" t="str">
        <f t="shared" si="4"/>
        <v>1</v>
      </c>
      <c r="P38" s="11">
        <v>1</v>
      </c>
      <c r="Q38" s="11" t="s">
        <v>1308</v>
      </c>
      <c r="R38" s="11" t="s">
        <v>1308</v>
      </c>
      <c r="S38" s="11" t="s">
        <v>279</v>
      </c>
      <c r="T38" s="11" t="s">
        <v>268</v>
      </c>
      <c r="U38" t="s">
        <v>1307</v>
      </c>
      <c r="V38" s="11">
        <v>6</v>
      </c>
      <c r="W38" s="11">
        <v>6</v>
      </c>
      <c r="X38" s="11" t="s">
        <v>1330</v>
      </c>
      <c r="Y38" s="11" t="s">
        <v>1368</v>
      </c>
      <c r="AA38">
        <v>80</v>
      </c>
      <c r="AB38" s="11">
        <v>0</v>
      </c>
      <c r="AC38" s="22">
        <f t="shared" si="6"/>
        <v>0</v>
      </c>
      <c r="AD38" s="58">
        <v>0</v>
      </c>
      <c r="AE38" s="58">
        <v>0</v>
      </c>
      <c r="AF38" s="58">
        <v>0</v>
      </c>
      <c r="AG38" s="2" t="s">
        <v>1308</v>
      </c>
      <c r="AI38">
        <v>0</v>
      </c>
      <c r="AJ38">
        <v>0</v>
      </c>
      <c r="AK38">
        <v>0</v>
      </c>
      <c r="AL38" s="66" t="str">
        <f t="shared" si="7"/>
        <v>0</v>
      </c>
      <c r="AM38" s="66" t="str">
        <f t="shared" si="8"/>
        <v>0</v>
      </c>
      <c r="AN38" s="11" t="str">
        <f t="shared" si="9"/>
        <v>0</v>
      </c>
      <c r="AO38" s="11">
        <v>0</v>
      </c>
      <c r="AP38" s="11">
        <v>0</v>
      </c>
      <c r="AQ38" s="11">
        <v>0</v>
      </c>
    </row>
    <row r="39" spans="1:45" x14ac:dyDescent="0.25">
      <c r="A39" t="s">
        <v>225</v>
      </c>
      <c r="B39" t="s">
        <v>100</v>
      </c>
      <c r="C39">
        <v>2020</v>
      </c>
      <c r="D39" t="s">
        <v>1281</v>
      </c>
      <c r="E39">
        <v>1</v>
      </c>
      <c r="G39" t="s">
        <v>1304</v>
      </c>
      <c r="H39">
        <v>1</v>
      </c>
      <c r="I39" s="11">
        <v>0.5</v>
      </c>
      <c r="J39" s="11">
        <v>1.5</v>
      </c>
      <c r="L39" t="s">
        <v>1461</v>
      </c>
      <c r="M39" t="s">
        <v>1532</v>
      </c>
      <c r="O39" s="11" t="str">
        <f t="shared" si="4"/>
        <v>0</v>
      </c>
      <c r="P39" s="11">
        <v>0</v>
      </c>
      <c r="Q39" s="11" t="s">
        <v>1308</v>
      </c>
      <c r="R39" s="11" t="s">
        <v>1308</v>
      </c>
      <c r="S39" s="11" t="s">
        <v>1308</v>
      </c>
      <c r="T39" s="11" t="s">
        <v>268</v>
      </c>
      <c r="U39" t="s">
        <v>268</v>
      </c>
      <c r="V39" s="11">
        <v>2</v>
      </c>
      <c r="W39" s="11">
        <v>2</v>
      </c>
      <c r="X39" s="11" t="s">
        <v>1327</v>
      </c>
      <c r="Y39" s="11">
        <v>12</v>
      </c>
      <c r="AA39">
        <v>50</v>
      </c>
      <c r="AB39" s="11">
        <v>44</v>
      </c>
      <c r="AC39" s="22">
        <f t="shared" si="6"/>
        <v>0.46808510638297873</v>
      </c>
      <c r="AD39" s="58">
        <v>0</v>
      </c>
      <c r="AE39" s="58">
        <v>41</v>
      </c>
      <c r="AF39" s="58">
        <v>3</v>
      </c>
      <c r="AG39" s="2" t="s">
        <v>1737</v>
      </c>
      <c r="AH39" t="s">
        <v>1726</v>
      </c>
      <c r="AI39">
        <v>0</v>
      </c>
      <c r="AJ39">
        <v>1</v>
      </c>
      <c r="AK39">
        <v>1</v>
      </c>
      <c r="AL39" s="66" t="str">
        <f t="shared" si="7"/>
        <v>1</v>
      </c>
      <c r="AM39" s="66" t="str">
        <f t="shared" si="8"/>
        <v>1</v>
      </c>
      <c r="AN39" s="11" t="str">
        <f t="shared" si="9"/>
        <v>1</v>
      </c>
      <c r="AO39" s="11">
        <v>1</v>
      </c>
      <c r="AP39" s="11">
        <v>1</v>
      </c>
      <c r="AQ39" s="11">
        <v>1</v>
      </c>
    </row>
    <row r="40" spans="1:45" x14ac:dyDescent="0.25">
      <c r="A40" t="s">
        <v>228</v>
      </c>
      <c r="B40" t="s">
        <v>103</v>
      </c>
      <c r="C40">
        <v>2020</v>
      </c>
      <c r="D40" t="s">
        <v>1281</v>
      </c>
      <c r="E40">
        <v>0</v>
      </c>
      <c r="G40" t="s">
        <v>266</v>
      </c>
      <c r="H40">
        <v>1</v>
      </c>
      <c r="I40" s="11" t="s">
        <v>1304</v>
      </c>
      <c r="J40" s="11" t="s">
        <v>1304</v>
      </c>
      <c r="K40" s="11">
        <v>1</v>
      </c>
      <c r="L40" t="s">
        <v>1351</v>
      </c>
      <c r="M40" t="s">
        <v>1353</v>
      </c>
      <c r="O40" s="11" t="str">
        <f t="shared" si="4"/>
        <v>1</v>
      </c>
      <c r="P40" s="11">
        <v>1</v>
      </c>
      <c r="Q40" s="11" t="s">
        <v>1308</v>
      </c>
      <c r="R40" s="11" t="s">
        <v>1308</v>
      </c>
      <c r="S40" s="11" t="s">
        <v>279</v>
      </c>
      <c r="T40" s="11" t="s">
        <v>268</v>
      </c>
      <c r="U40" t="s">
        <v>1543</v>
      </c>
      <c r="V40" s="11">
        <v>10</v>
      </c>
      <c r="W40" s="11">
        <v>9.5</v>
      </c>
      <c r="X40" s="11" t="s">
        <v>1330</v>
      </c>
      <c r="Y40" s="11" t="s">
        <v>1393</v>
      </c>
      <c r="AA40">
        <v>51</v>
      </c>
      <c r="AB40" s="11">
        <v>0</v>
      </c>
      <c r="AC40" s="22">
        <f t="shared" si="6"/>
        <v>0</v>
      </c>
      <c r="AD40" s="58">
        <v>0</v>
      </c>
      <c r="AE40" s="58">
        <v>0</v>
      </c>
      <c r="AF40" s="58">
        <v>0</v>
      </c>
      <c r="AG40" s="2" t="s">
        <v>1308</v>
      </c>
      <c r="AI40">
        <v>0</v>
      </c>
      <c r="AJ40">
        <v>0</v>
      </c>
      <c r="AK40">
        <v>0</v>
      </c>
      <c r="AL40" s="66" t="str">
        <f t="shared" si="7"/>
        <v>0</v>
      </c>
      <c r="AM40" s="66" t="str">
        <f t="shared" si="8"/>
        <v>0</v>
      </c>
      <c r="AN40" s="11" t="str">
        <f t="shared" si="9"/>
        <v>0</v>
      </c>
      <c r="AO40" s="11">
        <v>0</v>
      </c>
      <c r="AP40" s="11">
        <v>0</v>
      </c>
      <c r="AQ40" s="11">
        <v>0</v>
      </c>
    </row>
    <row r="41" spans="1:45" x14ac:dyDescent="0.25">
      <c r="A41" t="s">
        <v>231</v>
      </c>
      <c r="B41" t="s">
        <v>106</v>
      </c>
      <c r="C41">
        <v>2019</v>
      </c>
      <c r="D41" t="s">
        <v>1281</v>
      </c>
      <c r="E41">
        <v>1</v>
      </c>
      <c r="G41" t="s">
        <v>266</v>
      </c>
      <c r="H41">
        <v>1</v>
      </c>
      <c r="I41" s="11" t="s">
        <v>268</v>
      </c>
      <c r="J41" s="11" t="s">
        <v>1304</v>
      </c>
      <c r="K41" s="11">
        <v>1</v>
      </c>
      <c r="L41" t="s">
        <v>1647</v>
      </c>
      <c r="M41" t="s">
        <v>1550</v>
      </c>
      <c r="O41" s="11" t="str">
        <f t="shared" si="4"/>
        <v>1</v>
      </c>
      <c r="P41" s="11">
        <v>1</v>
      </c>
      <c r="Q41" s="11">
        <v>1</v>
      </c>
      <c r="R41" s="11" t="s">
        <v>277</v>
      </c>
      <c r="S41" s="11" t="s">
        <v>1552</v>
      </c>
      <c r="T41" s="11" t="s">
        <v>268</v>
      </c>
      <c r="U41" s="4" t="s">
        <v>1358</v>
      </c>
      <c r="V41" s="11">
        <v>12</v>
      </c>
      <c r="W41" s="11">
        <v>12</v>
      </c>
      <c r="X41" s="11" t="s">
        <v>1330</v>
      </c>
      <c r="Y41" s="11" t="s">
        <v>1551</v>
      </c>
      <c r="Z41" s="11" t="s">
        <v>1553</v>
      </c>
      <c r="AA41">
        <v>16</v>
      </c>
      <c r="AB41" s="11">
        <v>58</v>
      </c>
      <c r="AC41" s="22">
        <f t="shared" si="6"/>
        <v>0.78378378378378377</v>
      </c>
      <c r="AD41" s="58">
        <v>16</v>
      </c>
      <c r="AE41" s="58">
        <v>42</v>
      </c>
      <c r="AF41" s="58">
        <v>0</v>
      </c>
      <c r="AG41" s="2" t="s">
        <v>1738</v>
      </c>
      <c r="AI41">
        <v>1</v>
      </c>
      <c r="AJ41">
        <v>1</v>
      </c>
      <c r="AK41">
        <v>0</v>
      </c>
      <c r="AL41" s="66" t="str">
        <f t="shared" si="7"/>
        <v>1</v>
      </c>
      <c r="AM41" s="66" t="str">
        <f t="shared" si="8"/>
        <v>1</v>
      </c>
      <c r="AN41" s="11" t="str">
        <f t="shared" si="9"/>
        <v>1</v>
      </c>
      <c r="AO41" s="11">
        <v>1</v>
      </c>
      <c r="AP41" s="11">
        <v>1</v>
      </c>
      <c r="AQ41" s="11">
        <v>1</v>
      </c>
    </row>
    <row r="42" spans="1:45" x14ac:dyDescent="0.25">
      <c r="A42" t="s">
        <v>232</v>
      </c>
      <c r="B42" t="s">
        <v>107</v>
      </c>
      <c r="C42">
        <v>2019</v>
      </c>
      <c r="D42" t="s">
        <v>1281</v>
      </c>
      <c r="E42">
        <v>0</v>
      </c>
      <c r="G42" t="s">
        <v>266</v>
      </c>
      <c r="H42">
        <v>1</v>
      </c>
      <c r="I42" s="11" t="s">
        <v>1304</v>
      </c>
      <c r="J42" s="11" t="s">
        <v>1304</v>
      </c>
      <c r="K42" s="11">
        <v>1</v>
      </c>
      <c r="L42" t="s">
        <v>1563</v>
      </c>
      <c r="M42" t="s">
        <v>1555</v>
      </c>
      <c r="O42" s="11" t="str">
        <f t="shared" si="4"/>
        <v>1</v>
      </c>
      <c r="P42" s="11">
        <v>1</v>
      </c>
      <c r="Q42" s="11" t="s">
        <v>1308</v>
      </c>
      <c r="R42" s="11" t="s">
        <v>1308</v>
      </c>
      <c r="S42" s="11" t="s">
        <v>1554</v>
      </c>
      <c r="T42" s="11" t="s">
        <v>1501</v>
      </c>
      <c r="U42" s="4" t="s">
        <v>268</v>
      </c>
      <c r="V42" s="11">
        <v>2</v>
      </c>
      <c r="W42" s="11">
        <v>1.9</v>
      </c>
      <c r="X42" s="11" t="s">
        <v>1330</v>
      </c>
      <c r="Y42" s="11" t="s">
        <v>1557</v>
      </c>
      <c r="AA42">
        <v>72</v>
      </c>
      <c r="AB42" s="11">
        <v>4</v>
      </c>
      <c r="AC42" s="22">
        <f t="shared" si="6"/>
        <v>5.2631578947368418E-2</v>
      </c>
      <c r="AD42" s="58">
        <v>0</v>
      </c>
      <c r="AE42" s="58">
        <v>0</v>
      </c>
      <c r="AF42" s="58">
        <v>4</v>
      </c>
      <c r="AG42" s="2" t="s">
        <v>1304</v>
      </c>
      <c r="AH42" t="s">
        <v>1556</v>
      </c>
      <c r="AI42">
        <v>1</v>
      </c>
      <c r="AJ42">
        <v>0</v>
      </c>
      <c r="AK42">
        <v>1</v>
      </c>
      <c r="AL42" s="66" t="str">
        <f t="shared" si="7"/>
        <v>1</v>
      </c>
      <c r="AM42" s="66" t="str">
        <f t="shared" si="8"/>
        <v>1</v>
      </c>
      <c r="AN42" s="11" t="str">
        <f t="shared" si="9"/>
        <v>1</v>
      </c>
      <c r="AO42" s="11">
        <v>1</v>
      </c>
      <c r="AP42" s="11">
        <v>1</v>
      </c>
      <c r="AQ42" s="11">
        <v>1</v>
      </c>
    </row>
    <row r="43" spans="1:45" x14ac:dyDescent="0.25">
      <c r="A43" t="s">
        <v>235</v>
      </c>
      <c r="B43" t="s">
        <v>110</v>
      </c>
      <c r="C43">
        <v>2019</v>
      </c>
      <c r="D43" t="s">
        <v>1281</v>
      </c>
      <c r="E43">
        <v>1</v>
      </c>
      <c r="F43" t="s">
        <v>274</v>
      </c>
      <c r="G43" t="s">
        <v>266</v>
      </c>
      <c r="H43">
        <v>1</v>
      </c>
      <c r="I43" s="11" t="s">
        <v>268</v>
      </c>
      <c r="J43" s="11" t="s">
        <v>1566</v>
      </c>
      <c r="L43" t="s">
        <v>1567</v>
      </c>
      <c r="N43" s="11">
        <v>1</v>
      </c>
      <c r="O43" s="11" t="str">
        <f t="shared" si="4"/>
        <v>1</v>
      </c>
      <c r="P43" s="11">
        <v>1</v>
      </c>
      <c r="Q43" s="11">
        <v>-1</v>
      </c>
      <c r="R43" s="11" t="s">
        <v>1304</v>
      </c>
      <c r="S43" s="11" t="s">
        <v>282</v>
      </c>
      <c r="T43" s="11" t="s">
        <v>268</v>
      </c>
      <c r="U43" t="s">
        <v>273</v>
      </c>
      <c r="V43" s="11">
        <v>4</v>
      </c>
      <c r="W43" s="11">
        <v>3.5</v>
      </c>
      <c r="X43" s="11" t="s">
        <v>1330</v>
      </c>
      <c r="Y43" s="11" t="s">
        <v>1569</v>
      </c>
      <c r="AA43">
        <v>18</v>
      </c>
      <c r="AB43" s="11">
        <v>0</v>
      </c>
      <c r="AC43" s="22">
        <f t="shared" si="6"/>
        <v>0</v>
      </c>
      <c r="AD43" s="58">
        <v>0</v>
      </c>
      <c r="AE43" s="58">
        <v>0</v>
      </c>
      <c r="AF43" s="58">
        <v>0</v>
      </c>
      <c r="AG43" s="2" t="s">
        <v>1308</v>
      </c>
      <c r="AH43" t="s">
        <v>1308</v>
      </c>
      <c r="AI43">
        <v>0</v>
      </c>
      <c r="AJ43">
        <v>0</v>
      </c>
      <c r="AK43">
        <v>0</v>
      </c>
      <c r="AL43" s="66" t="str">
        <f t="shared" si="7"/>
        <v>0</v>
      </c>
      <c r="AM43" s="66" t="str">
        <f t="shared" si="8"/>
        <v>0</v>
      </c>
      <c r="AN43" s="11" t="str">
        <f t="shared" si="9"/>
        <v>0</v>
      </c>
      <c r="AO43" s="11">
        <v>0</v>
      </c>
      <c r="AP43" s="11">
        <v>0</v>
      </c>
      <c r="AQ43" s="11">
        <v>0</v>
      </c>
    </row>
    <row r="44" spans="1:45" x14ac:dyDescent="0.25">
      <c r="A44" t="s">
        <v>236</v>
      </c>
      <c r="B44" t="s">
        <v>111</v>
      </c>
      <c r="C44">
        <v>2020</v>
      </c>
      <c r="D44" t="s">
        <v>1281</v>
      </c>
      <c r="E44">
        <v>1</v>
      </c>
      <c r="G44" t="s">
        <v>1271</v>
      </c>
      <c r="H44">
        <v>1</v>
      </c>
      <c r="I44" s="11">
        <v>1.5900000000000001E-2</v>
      </c>
      <c r="J44" s="11">
        <v>5</v>
      </c>
      <c r="M44" t="s">
        <v>1572</v>
      </c>
      <c r="O44" s="11" t="str">
        <f t="shared" si="4"/>
        <v>0</v>
      </c>
      <c r="P44" s="11">
        <v>0</v>
      </c>
      <c r="Q44" s="11" t="s">
        <v>1308</v>
      </c>
      <c r="R44" s="11" t="s">
        <v>1308</v>
      </c>
      <c r="S44" s="11" t="s">
        <v>1308</v>
      </c>
      <c r="T44" s="11" t="s">
        <v>268</v>
      </c>
      <c r="U44" t="s">
        <v>1483</v>
      </c>
      <c r="V44" s="11">
        <v>4</v>
      </c>
      <c r="W44" s="11">
        <v>3.5</v>
      </c>
      <c r="X44" s="11" t="s">
        <v>1330</v>
      </c>
      <c r="Y44" s="11" t="s">
        <v>1571</v>
      </c>
      <c r="Z44" s="11" t="s">
        <v>1573</v>
      </c>
      <c r="AA44">
        <v>19</v>
      </c>
      <c r="AB44" s="11">
        <v>1</v>
      </c>
      <c r="AC44" s="22">
        <f t="shared" si="6"/>
        <v>0.05</v>
      </c>
      <c r="AD44" s="58">
        <v>0</v>
      </c>
      <c r="AE44" s="58">
        <v>0</v>
      </c>
      <c r="AF44" s="58">
        <v>1</v>
      </c>
      <c r="AG44" s="2" t="s">
        <v>268</v>
      </c>
      <c r="AH44" t="s">
        <v>1574</v>
      </c>
      <c r="AI44">
        <v>0</v>
      </c>
      <c r="AJ44">
        <v>0</v>
      </c>
      <c r="AK44">
        <v>1</v>
      </c>
      <c r="AL44" s="66" t="str">
        <f t="shared" si="7"/>
        <v>0</v>
      </c>
      <c r="AM44" s="66" t="str">
        <f t="shared" si="8"/>
        <v>1</v>
      </c>
      <c r="AN44" s="11" t="str">
        <f t="shared" si="9"/>
        <v>1</v>
      </c>
      <c r="AO44" s="11">
        <v>0</v>
      </c>
      <c r="AP44" s="11">
        <v>1</v>
      </c>
      <c r="AQ44" s="11">
        <v>1</v>
      </c>
    </row>
    <row r="45" spans="1:45" x14ac:dyDescent="0.25">
      <c r="A45" t="s">
        <v>238</v>
      </c>
      <c r="B45" t="s">
        <v>113</v>
      </c>
      <c r="C45">
        <v>2019</v>
      </c>
      <c r="D45" t="s">
        <v>1281</v>
      </c>
      <c r="E45">
        <v>0</v>
      </c>
      <c r="G45" t="s">
        <v>266</v>
      </c>
      <c r="H45">
        <v>1</v>
      </c>
      <c r="I45" s="11" t="s">
        <v>268</v>
      </c>
      <c r="J45" s="11" t="s">
        <v>1485</v>
      </c>
      <c r="L45" t="s">
        <v>1461</v>
      </c>
      <c r="M45" t="s">
        <v>1608</v>
      </c>
      <c r="O45" s="11" t="str">
        <f t="shared" si="4"/>
        <v>0</v>
      </c>
      <c r="P45" s="11">
        <v>0</v>
      </c>
      <c r="Q45" s="11" t="s">
        <v>1301</v>
      </c>
      <c r="R45" s="11" t="s">
        <v>1300</v>
      </c>
      <c r="S45" s="11" t="s">
        <v>1418</v>
      </c>
      <c r="T45" s="11" t="s">
        <v>1497</v>
      </c>
      <c r="U45" s="4" t="s">
        <v>1358</v>
      </c>
      <c r="V45" s="11">
        <v>6</v>
      </c>
      <c r="W45" s="11">
        <v>6</v>
      </c>
      <c r="X45" s="11" t="s">
        <v>1327</v>
      </c>
      <c r="Y45" s="11" t="s">
        <v>1304</v>
      </c>
      <c r="AA45">
        <v>1175</v>
      </c>
      <c r="AB45" s="11">
        <v>0</v>
      </c>
      <c r="AC45" s="22">
        <f t="shared" si="6"/>
        <v>0</v>
      </c>
      <c r="AD45" s="58">
        <v>0</v>
      </c>
      <c r="AE45" s="58">
        <v>0</v>
      </c>
      <c r="AF45" s="58">
        <v>0</v>
      </c>
      <c r="AG45" s="2" t="s">
        <v>268</v>
      </c>
      <c r="AI45">
        <v>0</v>
      </c>
      <c r="AJ45">
        <v>0</v>
      </c>
      <c r="AK45">
        <v>0</v>
      </c>
      <c r="AL45" s="66" t="str">
        <f t="shared" si="7"/>
        <v>0</v>
      </c>
      <c r="AM45" s="66" t="str">
        <f t="shared" si="8"/>
        <v>0</v>
      </c>
      <c r="AN45" s="11" t="str">
        <f t="shared" si="9"/>
        <v>0</v>
      </c>
      <c r="AO45" s="11">
        <v>0</v>
      </c>
      <c r="AP45" s="11">
        <v>0</v>
      </c>
      <c r="AQ45" s="11">
        <v>0</v>
      </c>
    </row>
    <row r="46" spans="1:45" x14ac:dyDescent="0.25">
      <c r="A46" t="s">
        <v>240</v>
      </c>
      <c r="B46" t="s">
        <v>115</v>
      </c>
      <c r="C46">
        <v>2020</v>
      </c>
      <c r="D46" t="s">
        <v>1281</v>
      </c>
      <c r="E46">
        <v>0</v>
      </c>
      <c r="G46" t="s">
        <v>266</v>
      </c>
      <c r="H46">
        <v>1</v>
      </c>
      <c r="I46" s="11" t="s">
        <v>268</v>
      </c>
      <c r="J46" s="11">
        <v>1</v>
      </c>
      <c r="L46" t="s">
        <v>1634</v>
      </c>
      <c r="M46" t="s">
        <v>1579</v>
      </c>
      <c r="O46" s="11" t="str">
        <f t="shared" si="4"/>
        <v>0</v>
      </c>
      <c r="P46" s="11">
        <v>0</v>
      </c>
      <c r="Q46" s="11" t="s">
        <v>1308</v>
      </c>
      <c r="R46" s="11" t="s">
        <v>1308</v>
      </c>
      <c r="S46" s="11" t="s">
        <v>280</v>
      </c>
      <c r="T46" s="11" t="s">
        <v>1497</v>
      </c>
      <c r="U46" t="s">
        <v>1578</v>
      </c>
      <c r="V46" s="11">
        <v>6</v>
      </c>
      <c r="W46" s="11">
        <v>6</v>
      </c>
      <c r="X46" s="11" t="s">
        <v>1330</v>
      </c>
      <c r="Y46" s="11" t="s">
        <v>1415</v>
      </c>
      <c r="AA46">
        <v>107</v>
      </c>
      <c r="AB46" s="11">
        <v>9</v>
      </c>
      <c r="AC46" s="22">
        <f t="shared" si="6"/>
        <v>7.7586206896551727E-2</v>
      </c>
      <c r="AD46" s="58">
        <v>0</v>
      </c>
      <c r="AE46" s="58">
        <v>2</v>
      </c>
      <c r="AF46" s="58">
        <v>2</v>
      </c>
      <c r="AG46" s="2" t="s">
        <v>1581</v>
      </c>
      <c r="AH46" t="s">
        <v>1727</v>
      </c>
      <c r="AI46">
        <v>0</v>
      </c>
      <c r="AJ46">
        <v>1</v>
      </c>
      <c r="AK46">
        <v>1</v>
      </c>
      <c r="AL46" s="66" t="str">
        <f t="shared" si="7"/>
        <v>1</v>
      </c>
      <c r="AM46" s="66" t="str">
        <f t="shared" si="8"/>
        <v>1</v>
      </c>
      <c r="AN46" s="11" t="str">
        <f t="shared" si="9"/>
        <v>1</v>
      </c>
      <c r="AO46" s="11">
        <v>1</v>
      </c>
      <c r="AP46" s="11">
        <v>1</v>
      </c>
      <c r="AQ46" s="11">
        <v>1</v>
      </c>
    </row>
    <row r="47" spans="1:45" x14ac:dyDescent="0.25">
      <c r="A47" t="s">
        <v>241</v>
      </c>
      <c r="B47" t="s">
        <v>116</v>
      </c>
      <c r="C47">
        <v>2020</v>
      </c>
      <c r="D47" t="s">
        <v>1281</v>
      </c>
      <c r="E47">
        <v>0</v>
      </c>
      <c r="F47" t="s">
        <v>1365</v>
      </c>
      <c r="G47" t="s">
        <v>266</v>
      </c>
      <c r="H47">
        <v>1</v>
      </c>
      <c r="I47" s="11" t="s">
        <v>1304</v>
      </c>
      <c r="J47" s="11">
        <v>10</v>
      </c>
      <c r="K47" s="11">
        <v>1</v>
      </c>
      <c r="L47" t="s">
        <v>1585</v>
      </c>
      <c r="M47" t="s">
        <v>1587</v>
      </c>
      <c r="O47" s="11" t="str">
        <f t="shared" si="4"/>
        <v>1</v>
      </c>
      <c r="P47" s="11">
        <v>1</v>
      </c>
      <c r="Q47" s="11">
        <v>-2</v>
      </c>
      <c r="R47" s="11" t="s">
        <v>277</v>
      </c>
      <c r="S47" s="11" t="s">
        <v>1359</v>
      </c>
      <c r="T47" s="11" t="s">
        <v>1584</v>
      </c>
      <c r="U47" t="s">
        <v>1583</v>
      </c>
      <c r="V47" s="11">
        <v>9</v>
      </c>
      <c r="W47" s="11">
        <v>7.5</v>
      </c>
      <c r="X47" s="11" t="s">
        <v>1330</v>
      </c>
      <c r="Y47" s="11" t="s">
        <v>1289</v>
      </c>
      <c r="AA47">
        <v>32</v>
      </c>
      <c r="AB47" s="11">
        <v>3</v>
      </c>
      <c r="AC47" s="22">
        <f t="shared" si="6"/>
        <v>8.5714285714285715E-2</v>
      </c>
      <c r="AD47" s="58">
        <v>0</v>
      </c>
      <c r="AE47" s="58">
        <v>3</v>
      </c>
      <c r="AF47" s="58">
        <v>0</v>
      </c>
      <c r="AG47" s="2" t="s">
        <v>1588</v>
      </c>
      <c r="AH47" t="s">
        <v>1717</v>
      </c>
      <c r="AI47">
        <v>0</v>
      </c>
      <c r="AJ47">
        <v>1</v>
      </c>
      <c r="AK47">
        <v>0</v>
      </c>
      <c r="AL47" s="66" t="str">
        <f t="shared" si="7"/>
        <v>1</v>
      </c>
      <c r="AM47" s="66" t="str">
        <f t="shared" si="8"/>
        <v>0</v>
      </c>
      <c r="AN47" s="11" t="str">
        <f t="shared" si="9"/>
        <v>1</v>
      </c>
      <c r="AO47" s="11">
        <v>1</v>
      </c>
      <c r="AP47" s="11">
        <v>0</v>
      </c>
      <c r="AQ47" s="11">
        <v>1</v>
      </c>
      <c r="AS47" t="s">
        <v>1367</v>
      </c>
    </row>
    <row r="48" spans="1:45" x14ac:dyDescent="0.25">
      <c r="A48" t="s">
        <v>245</v>
      </c>
      <c r="B48" t="s">
        <v>120</v>
      </c>
      <c r="C48">
        <v>2020</v>
      </c>
      <c r="D48" t="s">
        <v>1281</v>
      </c>
      <c r="E48">
        <v>0</v>
      </c>
      <c r="G48" t="s">
        <v>266</v>
      </c>
      <c r="H48">
        <v>1</v>
      </c>
      <c r="I48" s="11" t="s">
        <v>1304</v>
      </c>
      <c r="J48" s="11" t="s">
        <v>1304</v>
      </c>
      <c r="K48" s="11">
        <v>1</v>
      </c>
      <c r="L48" t="s">
        <v>1591</v>
      </c>
      <c r="M48" t="s">
        <v>1594</v>
      </c>
      <c r="N48"/>
      <c r="O48" s="11" t="str">
        <f t="shared" si="4"/>
        <v>1</v>
      </c>
      <c r="P48" s="11">
        <v>1</v>
      </c>
      <c r="Q48" s="11" t="s">
        <v>1308</v>
      </c>
      <c r="R48" s="11" t="s">
        <v>1308</v>
      </c>
      <c r="S48" s="11" t="s">
        <v>279</v>
      </c>
      <c r="T48" s="11" t="s">
        <v>268</v>
      </c>
      <c r="U48" t="s">
        <v>1593</v>
      </c>
      <c r="V48" s="11">
        <v>4</v>
      </c>
      <c r="W48" s="11">
        <v>3.95</v>
      </c>
      <c r="X48" s="11" t="s">
        <v>1330</v>
      </c>
      <c r="Y48" s="11">
        <v>12</v>
      </c>
      <c r="AA48">
        <v>36</v>
      </c>
      <c r="AB48" s="11">
        <v>4</v>
      </c>
      <c r="AC48" s="22">
        <f t="shared" si="6"/>
        <v>0.1</v>
      </c>
      <c r="AD48" s="58">
        <v>0</v>
      </c>
      <c r="AE48" s="58">
        <v>0</v>
      </c>
      <c r="AF48" s="58">
        <v>4</v>
      </c>
      <c r="AG48" s="2" t="s">
        <v>1304</v>
      </c>
      <c r="AH48" t="s">
        <v>1590</v>
      </c>
      <c r="AI48">
        <v>0</v>
      </c>
      <c r="AJ48">
        <v>0</v>
      </c>
      <c r="AK48">
        <v>1</v>
      </c>
      <c r="AL48" s="66" t="str">
        <f t="shared" si="7"/>
        <v>0</v>
      </c>
      <c r="AM48" s="66" t="str">
        <f t="shared" si="8"/>
        <v>1</v>
      </c>
      <c r="AN48" s="11" t="str">
        <f t="shared" si="9"/>
        <v>1</v>
      </c>
      <c r="AO48" s="11">
        <v>0</v>
      </c>
      <c r="AP48" s="11">
        <v>1</v>
      </c>
      <c r="AQ48" s="11">
        <v>1</v>
      </c>
    </row>
    <row r="49" spans="1:45" x14ac:dyDescent="0.25">
      <c r="A49" t="s">
        <v>253</v>
      </c>
      <c r="B49" t="s">
        <v>128</v>
      </c>
      <c r="C49">
        <v>2020</v>
      </c>
      <c r="D49" t="s">
        <v>1281</v>
      </c>
      <c r="E49">
        <v>0</v>
      </c>
      <c r="G49" t="s">
        <v>266</v>
      </c>
      <c r="H49">
        <v>1</v>
      </c>
      <c r="I49" s="11" t="s">
        <v>268</v>
      </c>
      <c r="J49" s="11" t="s">
        <v>1601</v>
      </c>
      <c r="L49" t="s">
        <v>1461</v>
      </c>
      <c r="M49" t="s">
        <v>1607</v>
      </c>
      <c r="N49" s="11">
        <v>1</v>
      </c>
      <c r="O49" s="11" t="str">
        <f t="shared" si="4"/>
        <v>1</v>
      </c>
      <c r="P49" s="11">
        <v>1</v>
      </c>
      <c r="Q49" s="11" t="s">
        <v>1308</v>
      </c>
      <c r="R49" s="11" t="s">
        <v>1308</v>
      </c>
      <c r="S49" s="11" t="s">
        <v>280</v>
      </c>
      <c r="T49" s="11" t="s">
        <v>1497</v>
      </c>
      <c r="U49" t="s">
        <v>1602</v>
      </c>
      <c r="V49" s="11">
        <v>10</v>
      </c>
      <c r="W49" s="11">
        <v>10</v>
      </c>
      <c r="X49" s="11" t="s">
        <v>1694</v>
      </c>
      <c r="Y49" s="11" t="s">
        <v>1393</v>
      </c>
      <c r="Z49" s="11" t="s">
        <v>1604</v>
      </c>
      <c r="AA49">
        <v>145</v>
      </c>
      <c r="AB49" s="11">
        <v>5</v>
      </c>
      <c r="AC49" s="22">
        <f t="shared" si="6"/>
        <v>3.3333333333333333E-2</v>
      </c>
      <c r="AD49" s="58">
        <v>1</v>
      </c>
      <c r="AE49" s="58">
        <v>1</v>
      </c>
      <c r="AF49" s="58">
        <v>3</v>
      </c>
      <c r="AG49" s="2" t="s">
        <v>1605</v>
      </c>
      <c r="AH49" t="s">
        <v>1728</v>
      </c>
      <c r="AI49">
        <v>1</v>
      </c>
      <c r="AJ49">
        <v>1</v>
      </c>
      <c r="AK49">
        <v>1</v>
      </c>
      <c r="AL49" s="66" t="str">
        <f t="shared" si="7"/>
        <v>1</v>
      </c>
      <c r="AM49" s="66" t="str">
        <f t="shared" si="8"/>
        <v>1</v>
      </c>
      <c r="AN49" s="11" t="str">
        <f t="shared" si="9"/>
        <v>1</v>
      </c>
      <c r="AO49" s="11">
        <v>1</v>
      </c>
      <c r="AP49" s="11">
        <v>1</v>
      </c>
      <c r="AQ49" s="11">
        <v>1</v>
      </c>
    </row>
    <row r="50" spans="1:45" x14ac:dyDescent="0.25">
      <c r="A50" t="s">
        <v>254</v>
      </c>
      <c r="B50" t="s">
        <v>129</v>
      </c>
      <c r="C50">
        <v>2020</v>
      </c>
      <c r="D50" t="s">
        <v>1281</v>
      </c>
      <c r="E50">
        <v>0</v>
      </c>
      <c r="G50" t="s">
        <v>266</v>
      </c>
      <c r="H50">
        <v>1</v>
      </c>
      <c r="I50" s="11" t="s">
        <v>268</v>
      </c>
      <c r="J50" s="11" t="s">
        <v>1485</v>
      </c>
      <c r="M50" t="s">
        <v>1608</v>
      </c>
      <c r="O50" s="11" t="str">
        <f t="shared" si="4"/>
        <v>0</v>
      </c>
      <c r="P50" s="11">
        <v>0</v>
      </c>
      <c r="Q50" s="11" t="s">
        <v>1308</v>
      </c>
      <c r="R50" s="11" t="s">
        <v>1308</v>
      </c>
      <c r="S50" s="11" t="s">
        <v>283</v>
      </c>
      <c r="T50" s="11" t="s">
        <v>268</v>
      </c>
      <c r="U50" t="s">
        <v>1358</v>
      </c>
      <c r="V50" s="11">
        <v>8</v>
      </c>
      <c r="W50" s="11">
        <v>8</v>
      </c>
      <c r="X50" s="11" t="s">
        <v>1330</v>
      </c>
      <c r="Y50" s="11" t="s">
        <v>1610</v>
      </c>
      <c r="AA50">
        <v>97</v>
      </c>
      <c r="AB50" s="11">
        <v>2</v>
      </c>
      <c r="AC50" s="22">
        <f t="shared" si="6"/>
        <v>2.0202020202020204E-2</v>
      </c>
      <c r="AD50" s="58">
        <v>2</v>
      </c>
      <c r="AE50" s="58">
        <v>0</v>
      </c>
      <c r="AF50" s="58">
        <v>0</v>
      </c>
      <c r="AG50" s="2" t="s">
        <v>1304</v>
      </c>
      <c r="AH50" t="s">
        <v>1609</v>
      </c>
      <c r="AI50">
        <v>1</v>
      </c>
      <c r="AJ50">
        <v>1</v>
      </c>
      <c r="AK50">
        <v>0</v>
      </c>
      <c r="AL50" s="66" t="str">
        <f t="shared" si="7"/>
        <v>1</v>
      </c>
      <c r="AM50" s="66" t="str">
        <f t="shared" si="8"/>
        <v>1</v>
      </c>
      <c r="AN50" s="11" t="str">
        <f t="shared" si="9"/>
        <v>1</v>
      </c>
      <c r="AO50" s="11">
        <v>1</v>
      </c>
      <c r="AP50" s="11">
        <v>1</v>
      </c>
      <c r="AQ50" s="11">
        <v>1</v>
      </c>
    </row>
    <row r="51" spans="1:45" x14ac:dyDescent="0.25">
      <c r="A51" t="s">
        <v>255</v>
      </c>
      <c r="B51" t="s">
        <v>130</v>
      </c>
      <c r="C51">
        <v>2020</v>
      </c>
      <c r="D51" t="s">
        <v>1281</v>
      </c>
      <c r="E51">
        <v>0</v>
      </c>
      <c r="G51" t="s">
        <v>266</v>
      </c>
      <c r="H51">
        <v>1</v>
      </c>
      <c r="I51" s="11" t="s">
        <v>268</v>
      </c>
      <c r="J51" s="11" t="s">
        <v>1485</v>
      </c>
      <c r="M51" t="s">
        <v>1608</v>
      </c>
      <c r="O51" s="11" t="str">
        <f t="shared" si="4"/>
        <v>0</v>
      </c>
      <c r="P51" s="11">
        <v>0</v>
      </c>
      <c r="Q51" s="11" t="s">
        <v>1308</v>
      </c>
      <c r="R51" s="11" t="s">
        <v>1308</v>
      </c>
      <c r="S51" s="11" t="s">
        <v>283</v>
      </c>
      <c r="T51" s="11" t="s">
        <v>268</v>
      </c>
      <c r="U51" t="s">
        <v>1358</v>
      </c>
      <c r="V51" s="11">
        <v>8</v>
      </c>
      <c r="W51" s="11">
        <v>8</v>
      </c>
      <c r="X51" s="11" t="s">
        <v>1330</v>
      </c>
      <c r="Y51" s="11" t="s">
        <v>1610</v>
      </c>
      <c r="AA51">
        <v>57</v>
      </c>
      <c r="AB51" s="11">
        <v>0</v>
      </c>
      <c r="AC51" s="22">
        <f t="shared" si="6"/>
        <v>0</v>
      </c>
      <c r="AD51" s="58">
        <v>0</v>
      </c>
      <c r="AE51" s="58">
        <v>0</v>
      </c>
      <c r="AF51" s="58">
        <v>0</v>
      </c>
      <c r="AG51" s="2" t="s">
        <v>268</v>
      </c>
      <c r="AI51">
        <v>0</v>
      </c>
      <c r="AJ51">
        <v>0</v>
      </c>
      <c r="AK51">
        <v>0</v>
      </c>
      <c r="AL51" s="66" t="str">
        <f t="shared" si="7"/>
        <v>0</v>
      </c>
      <c r="AM51" s="66" t="str">
        <f t="shared" si="8"/>
        <v>0</v>
      </c>
      <c r="AN51" s="11" t="str">
        <f t="shared" si="9"/>
        <v>0</v>
      </c>
      <c r="AO51" s="11">
        <v>0</v>
      </c>
      <c r="AP51" s="11">
        <v>0</v>
      </c>
      <c r="AQ51" s="11">
        <v>0</v>
      </c>
    </row>
    <row r="52" spans="1:45" x14ac:dyDescent="0.25">
      <c r="A52" t="s">
        <v>256</v>
      </c>
      <c r="B52" t="s">
        <v>131</v>
      </c>
      <c r="C52">
        <v>2019</v>
      </c>
      <c r="D52" t="s">
        <v>1281</v>
      </c>
      <c r="E52">
        <v>0</v>
      </c>
      <c r="F52" t="s">
        <v>1365</v>
      </c>
      <c r="G52" t="s">
        <v>266</v>
      </c>
      <c r="H52">
        <v>1</v>
      </c>
      <c r="I52" s="11" t="s">
        <v>268</v>
      </c>
      <c r="J52" s="11">
        <v>10</v>
      </c>
      <c r="L52" t="s">
        <v>1461</v>
      </c>
      <c r="M52" t="s">
        <v>1608</v>
      </c>
      <c r="O52" s="11" t="str">
        <f t="shared" si="4"/>
        <v>0</v>
      </c>
      <c r="P52" s="11">
        <v>0</v>
      </c>
      <c r="Q52" s="11" t="s">
        <v>1308</v>
      </c>
      <c r="R52" s="11" t="s">
        <v>1308</v>
      </c>
      <c r="S52" s="11" t="s">
        <v>1611</v>
      </c>
      <c r="T52" s="11" t="s">
        <v>1497</v>
      </c>
      <c r="U52" t="s">
        <v>1602</v>
      </c>
      <c r="V52" s="11">
        <v>15</v>
      </c>
      <c r="W52" s="11">
        <v>15</v>
      </c>
      <c r="X52" s="11" t="s">
        <v>1330</v>
      </c>
      <c r="Y52" s="11" t="s">
        <v>1286</v>
      </c>
      <c r="AA52">
        <v>71</v>
      </c>
      <c r="AB52" s="11">
        <v>5</v>
      </c>
      <c r="AC52" s="22">
        <f t="shared" si="6"/>
        <v>6.5789473684210523E-2</v>
      </c>
      <c r="AD52" s="58">
        <v>0</v>
      </c>
      <c r="AE52" s="58">
        <v>0</v>
      </c>
      <c r="AF52" s="58">
        <v>5</v>
      </c>
      <c r="AG52" s="2" t="s">
        <v>1304</v>
      </c>
      <c r="AH52" t="s">
        <v>1612</v>
      </c>
      <c r="AI52">
        <v>0</v>
      </c>
      <c r="AJ52">
        <v>0</v>
      </c>
      <c r="AK52">
        <v>1</v>
      </c>
      <c r="AL52" s="66" t="str">
        <f t="shared" si="7"/>
        <v>0</v>
      </c>
      <c r="AM52" s="66" t="str">
        <f t="shared" si="8"/>
        <v>1</v>
      </c>
      <c r="AN52" s="11" t="str">
        <f t="shared" si="9"/>
        <v>1</v>
      </c>
      <c r="AO52" s="11">
        <v>0</v>
      </c>
      <c r="AP52" s="11">
        <v>1</v>
      </c>
      <c r="AQ52" s="11">
        <v>1</v>
      </c>
    </row>
    <row r="53" spans="1:45" x14ac:dyDescent="0.25">
      <c r="A53" s="17" t="s">
        <v>257</v>
      </c>
      <c r="B53" s="17" t="s">
        <v>132</v>
      </c>
      <c r="C53" s="17">
        <v>2019</v>
      </c>
      <c r="D53" s="17" t="s">
        <v>1281</v>
      </c>
      <c r="E53" s="17">
        <v>0</v>
      </c>
      <c r="F53" s="17" t="s">
        <v>1614</v>
      </c>
      <c r="G53" s="17" t="s">
        <v>1271</v>
      </c>
      <c r="H53" s="17">
        <v>1</v>
      </c>
      <c r="I53" s="18">
        <v>1.5900000000000001E-2</v>
      </c>
      <c r="J53" s="18">
        <v>5</v>
      </c>
      <c r="K53" s="18"/>
      <c r="L53" s="17"/>
      <c r="M53" s="17" t="s">
        <v>1618</v>
      </c>
      <c r="N53" s="18"/>
      <c r="O53" s="18" t="str">
        <f t="shared" si="4"/>
        <v>0</v>
      </c>
      <c r="P53" s="18">
        <v>0</v>
      </c>
      <c r="Q53" s="18" t="s">
        <v>1308</v>
      </c>
      <c r="R53" s="18" t="s">
        <v>1308</v>
      </c>
      <c r="S53" s="18" t="s">
        <v>1308</v>
      </c>
      <c r="T53" s="18" t="s">
        <v>268</v>
      </c>
      <c r="U53" s="20" t="s">
        <v>1483</v>
      </c>
      <c r="V53" s="18">
        <v>3.5</v>
      </c>
      <c r="W53" s="18">
        <v>3</v>
      </c>
      <c r="X53" s="18" t="s">
        <v>1330</v>
      </c>
      <c r="Y53" s="18">
        <v>2.5</v>
      </c>
      <c r="Z53" s="18" t="s">
        <v>1615</v>
      </c>
      <c r="AA53" s="17">
        <v>21</v>
      </c>
      <c r="AB53" s="18">
        <v>1</v>
      </c>
      <c r="AC53" s="23">
        <f t="shared" si="6"/>
        <v>4.5454545454545456E-2</v>
      </c>
      <c r="AD53" s="64">
        <v>0</v>
      </c>
      <c r="AE53" s="64">
        <v>1</v>
      </c>
      <c r="AF53" s="64">
        <v>0</v>
      </c>
      <c r="AG53" s="19" t="s">
        <v>1613</v>
      </c>
      <c r="AH53" s="17" t="s">
        <v>1670</v>
      </c>
      <c r="AI53" s="17">
        <v>0</v>
      </c>
      <c r="AJ53" s="17">
        <v>1</v>
      </c>
      <c r="AK53" s="17">
        <v>0</v>
      </c>
      <c r="AL53" s="72" t="str">
        <f t="shared" si="7"/>
        <v>1</v>
      </c>
      <c r="AM53" s="72" t="str">
        <f t="shared" si="8"/>
        <v>0</v>
      </c>
      <c r="AN53" s="18" t="str">
        <f t="shared" si="9"/>
        <v>1</v>
      </c>
      <c r="AO53" s="18">
        <v>1</v>
      </c>
      <c r="AP53" s="18">
        <v>0</v>
      </c>
      <c r="AQ53" s="18">
        <v>1</v>
      </c>
      <c r="AR53" s="17"/>
      <c r="AS53" s="17" t="s">
        <v>1434</v>
      </c>
    </row>
    <row r="54" spans="1:45" x14ac:dyDescent="0.25">
      <c r="A54" s="17" t="s">
        <v>257</v>
      </c>
      <c r="B54" s="17" t="s">
        <v>132</v>
      </c>
      <c r="C54" s="17">
        <v>2019</v>
      </c>
      <c r="D54" s="17" t="s">
        <v>1281</v>
      </c>
      <c r="E54" s="17">
        <v>0</v>
      </c>
      <c r="F54" s="17" t="s">
        <v>1614</v>
      </c>
      <c r="G54" s="17" t="s">
        <v>1271</v>
      </c>
      <c r="H54" s="17">
        <v>1</v>
      </c>
      <c r="I54" s="18">
        <v>1.5900000000000001E-2</v>
      </c>
      <c r="J54" s="18">
        <v>5</v>
      </c>
      <c r="K54" s="18"/>
      <c r="L54" s="17"/>
      <c r="M54" s="17" t="s">
        <v>1618</v>
      </c>
      <c r="N54" s="18"/>
      <c r="O54" s="18" t="str">
        <f t="shared" si="4"/>
        <v>0</v>
      </c>
      <c r="P54" s="18">
        <v>0</v>
      </c>
      <c r="Q54" s="18" t="s">
        <v>1308</v>
      </c>
      <c r="R54" s="18" t="s">
        <v>1308</v>
      </c>
      <c r="S54" s="18" t="s">
        <v>1308</v>
      </c>
      <c r="T54" s="18" t="s">
        <v>268</v>
      </c>
      <c r="U54" s="20" t="s">
        <v>1483</v>
      </c>
      <c r="V54" s="18">
        <v>4</v>
      </c>
      <c r="W54" s="18">
        <v>3.5</v>
      </c>
      <c r="X54" s="18" t="s">
        <v>1330</v>
      </c>
      <c r="Y54" s="18" t="s">
        <v>1571</v>
      </c>
      <c r="Z54" s="18" t="s">
        <v>1616</v>
      </c>
      <c r="AA54" s="17">
        <v>35</v>
      </c>
      <c r="AB54" s="18">
        <v>2</v>
      </c>
      <c r="AC54" s="23">
        <f t="shared" si="6"/>
        <v>5.4054054054054057E-2</v>
      </c>
      <c r="AD54" s="64">
        <v>0</v>
      </c>
      <c r="AE54" s="64">
        <v>2</v>
      </c>
      <c r="AF54" s="64">
        <v>0</v>
      </c>
      <c r="AG54" s="19" t="s">
        <v>1613</v>
      </c>
      <c r="AH54" s="17" t="s">
        <v>1671</v>
      </c>
      <c r="AI54" s="17">
        <v>0</v>
      </c>
      <c r="AJ54" s="17">
        <v>1</v>
      </c>
      <c r="AK54" s="17">
        <v>0</v>
      </c>
      <c r="AL54" s="72" t="str">
        <f t="shared" si="7"/>
        <v>1</v>
      </c>
      <c r="AM54" s="72" t="str">
        <f t="shared" si="8"/>
        <v>0</v>
      </c>
      <c r="AN54" s="18" t="str">
        <f t="shared" si="9"/>
        <v>1</v>
      </c>
      <c r="AO54" s="18">
        <v>1</v>
      </c>
      <c r="AP54" s="18">
        <v>0</v>
      </c>
      <c r="AQ54" s="18">
        <v>1</v>
      </c>
      <c r="AR54" s="17"/>
      <c r="AS54" s="17"/>
    </row>
    <row r="55" spans="1:45" x14ac:dyDescent="0.25">
      <c r="A55" t="s">
        <v>258</v>
      </c>
      <c r="B55" t="s">
        <v>133</v>
      </c>
      <c r="C55">
        <v>2019</v>
      </c>
      <c r="D55" t="s">
        <v>1281</v>
      </c>
      <c r="E55">
        <v>0</v>
      </c>
      <c r="F55" t="s">
        <v>1617</v>
      </c>
      <c r="H55">
        <v>1</v>
      </c>
      <c r="I55" s="11" t="s">
        <v>1304</v>
      </c>
      <c r="J55" s="11" t="s">
        <v>1304</v>
      </c>
      <c r="K55" s="11">
        <v>1</v>
      </c>
      <c r="L55" t="s">
        <v>1351</v>
      </c>
      <c r="M55" t="s">
        <v>1592</v>
      </c>
      <c r="O55" s="11" t="str">
        <f t="shared" si="4"/>
        <v>1</v>
      </c>
      <c r="P55" s="11">
        <v>1</v>
      </c>
      <c r="Q55" s="11" t="s">
        <v>1308</v>
      </c>
      <c r="R55" s="11" t="s">
        <v>1308</v>
      </c>
      <c r="S55" s="11" t="s">
        <v>1304</v>
      </c>
      <c r="T55" s="11" t="s">
        <v>1619</v>
      </c>
      <c r="U55" t="s">
        <v>268</v>
      </c>
      <c r="V55" s="11">
        <v>4</v>
      </c>
      <c r="W55" s="11">
        <v>3.7</v>
      </c>
      <c r="X55" s="11" t="s">
        <v>1330</v>
      </c>
      <c r="Y55" s="11">
        <v>4.5</v>
      </c>
      <c r="AA55">
        <v>64</v>
      </c>
      <c r="AB55" s="11">
        <v>10</v>
      </c>
      <c r="AC55" s="22">
        <f t="shared" si="6"/>
        <v>0.13513513513513514</v>
      </c>
      <c r="AD55" s="58">
        <v>0</v>
      </c>
      <c r="AE55" s="58">
        <v>0</v>
      </c>
      <c r="AF55" s="58">
        <v>0</v>
      </c>
      <c r="AG55" s="2" t="s">
        <v>1304</v>
      </c>
      <c r="AH55" t="s">
        <v>1304</v>
      </c>
      <c r="AI55">
        <v>0</v>
      </c>
      <c r="AJ55">
        <v>0</v>
      </c>
      <c r="AK55">
        <v>1</v>
      </c>
      <c r="AL55" s="66" t="str">
        <f t="shared" si="7"/>
        <v>0</v>
      </c>
      <c r="AM55" s="66" t="str">
        <f t="shared" si="8"/>
        <v>1</v>
      </c>
      <c r="AN55" s="11" t="str">
        <f t="shared" si="9"/>
        <v>1</v>
      </c>
      <c r="AO55" s="11">
        <v>0</v>
      </c>
      <c r="AP55" s="11">
        <v>1</v>
      </c>
      <c r="AQ55" s="11">
        <v>1</v>
      </c>
    </row>
    <row r="56" spans="1:45" x14ac:dyDescent="0.25">
      <c r="A56" t="s">
        <v>262</v>
      </c>
      <c r="B56" t="s">
        <v>137</v>
      </c>
      <c r="C56">
        <v>2019</v>
      </c>
      <c r="D56" t="s">
        <v>1281</v>
      </c>
      <c r="E56">
        <v>1</v>
      </c>
      <c r="G56" t="s">
        <v>266</v>
      </c>
      <c r="H56">
        <v>1</v>
      </c>
      <c r="I56" s="11" t="s">
        <v>268</v>
      </c>
      <c r="J56" s="11">
        <v>0.1</v>
      </c>
      <c r="L56" t="s">
        <v>1461</v>
      </c>
      <c r="N56" s="11">
        <v>1</v>
      </c>
      <c r="O56" s="11" t="str">
        <f t="shared" si="4"/>
        <v>1</v>
      </c>
      <c r="P56" s="11">
        <v>1</v>
      </c>
      <c r="Q56" s="11">
        <v>-2</v>
      </c>
      <c r="R56" s="11" t="s">
        <v>277</v>
      </c>
      <c r="S56" s="11" t="s">
        <v>1378</v>
      </c>
      <c r="T56" s="11" t="s">
        <v>1497</v>
      </c>
      <c r="U56" s="4" t="s">
        <v>1620</v>
      </c>
      <c r="V56" s="11">
        <v>4</v>
      </c>
      <c r="W56" s="11">
        <v>4</v>
      </c>
      <c r="X56" s="11" t="s">
        <v>1330</v>
      </c>
      <c r="Y56" s="11" t="s">
        <v>1622</v>
      </c>
      <c r="AA56">
        <v>59</v>
      </c>
      <c r="AB56" s="11">
        <v>11</v>
      </c>
      <c r="AC56" s="22">
        <f t="shared" si="6"/>
        <v>0.15714285714285714</v>
      </c>
      <c r="AD56" s="58">
        <v>0</v>
      </c>
      <c r="AE56" s="58">
        <v>8</v>
      </c>
      <c r="AF56" s="58">
        <v>3</v>
      </c>
      <c r="AG56" s="2" t="s">
        <v>1407</v>
      </c>
      <c r="AH56" t="s">
        <v>1621</v>
      </c>
      <c r="AI56">
        <v>0</v>
      </c>
      <c r="AJ56">
        <v>1</v>
      </c>
      <c r="AK56">
        <v>1</v>
      </c>
      <c r="AL56" s="66" t="str">
        <f t="shared" si="7"/>
        <v>1</v>
      </c>
      <c r="AM56" s="66" t="str">
        <f t="shared" si="8"/>
        <v>1</v>
      </c>
      <c r="AN56" s="11" t="str">
        <f t="shared" si="9"/>
        <v>1</v>
      </c>
      <c r="AO56" s="11">
        <v>1</v>
      </c>
      <c r="AP56" s="11">
        <v>1</v>
      </c>
      <c r="AQ56" s="11">
        <v>1</v>
      </c>
    </row>
    <row r="57" spans="1:45" x14ac:dyDescent="0.25">
      <c r="A57" t="s">
        <v>263</v>
      </c>
      <c r="B57" t="s">
        <v>138</v>
      </c>
      <c r="C57">
        <v>2020</v>
      </c>
      <c r="D57" t="s">
        <v>1281</v>
      </c>
      <c r="E57">
        <v>0</v>
      </c>
      <c r="G57" t="s">
        <v>1271</v>
      </c>
      <c r="H57">
        <v>1</v>
      </c>
      <c r="I57" s="11">
        <v>1.5900000000000001E-2</v>
      </c>
      <c r="J57" s="11">
        <v>5</v>
      </c>
      <c r="M57" t="s">
        <v>1618</v>
      </c>
      <c r="O57" s="11" t="str">
        <f t="shared" si="4"/>
        <v>0</v>
      </c>
      <c r="P57" s="11">
        <v>0</v>
      </c>
      <c r="Q57" s="11" t="s">
        <v>1308</v>
      </c>
      <c r="R57" s="11" t="s">
        <v>1308</v>
      </c>
      <c r="S57" s="11" t="s">
        <v>1308</v>
      </c>
      <c r="T57" s="11" t="s">
        <v>268</v>
      </c>
      <c r="U57" s="4" t="s">
        <v>1483</v>
      </c>
      <c r="V57" s="11">
        <v>4</v>
      </c>
      <c r="W57" s="11">
        <v>3.5</v>
      </c>
      <c r="X57" s="11" t="s">
        <v>1330</v>
      </c>
      <c r="Y57" s="11" t="s">
        <v>1571</v>
      </c>
      <c r="AA57">
        <v>71</v>
      </c>
      <c r="AB57" s="11">
        <v>10</v>
      </c>
      <c r="AC57" s="22">
        <f t="shared" si="6"/>
        <v>0.12345679012345678</v>
      </c>
      <c r="AD57" s="58">
        <v>0</v>
      </c>
      <c r="AE57" s="58">
        <v>0</v>
      </c>
      <c r="AF57" s="58">
        <v>10</v>
      </c>
      <c r="AG57" s="2" t="s">
        <v>1304</v>
      </c>
      <c r="AH57" t="s">
        <v>1624</v>
      </c>
      <c r="AI57">
        <v>0</v>
      </c>
      <c r="AJ57">
        <v>0</v>
      </c>
      <c r="AK57">
        <v>1</v>
      </c>
      <c r="AL57" s="73" t="str">
        <f t="shared" si="7"/>
        <v>0</v>
      </c>
      <c r="AM57" s="66" t="str">
        <f t="shared" si="8"/>
        <v>1</v>
      </c>
      <c r="AN57" s="11" t="str">
        <f t="shared" si="9"/>
        <v>1</v>
      </c>
      <c r="AO57" s="11">
        <v>0</v>
      </c>
      <c r="AP57" s="11">
        <v>1</v>
      </c>
      <c r="AQ57" s="11">
        <v>1</v>
      </c>
    </row>
    <row r="58" spans="1:45" x14ac:dyDescent="0.25">
      <c r="J58" s="55" t="s">
        <v>1818</v>
      </c>
      <c r="K58" s="11">
        <f>SUM(K2:K57)</f>
        <v>20</v>
      </c>
      <c r="M58" s="55" t="s">
        <v>1819</v>
      </c>
      <c r="N58" s="11">
        <f>SUM(N2:N57)</f>
        <v>20</v>
      </c>
      <c r="P58" s="11">
        <f>SUM(P2:P57)</f>
        <v>35</v>
      </c>
      <c r="U58" s="4"/>
      <c r="AA58">
        <f>SUM(AA2:AA57)</f>
        <v>4438</v>
      </c>
      <c r="AB58" s="11">
        <f>SUM(AB2:AB57)</f>
        <v>374</v>
      </c>
      <c r="AC58" s="22">
        <f>AB58/AA58</f>
        <v>8.4272194682289317E-2</v>
      </c>
      <c r="AE58" s="58">
        <f>SUM(AE2:AE57)</f>
        <v>235</v>
      </c>
      <c r="AL58" s="73"/>
      <c r="AM58" s="66"/>
    </row>
    <row r="59" spans="1:45" x14ac:dyDescent="0.25">
      <c r="A59" t="s">
        <v>1820</v>
      </c>
      <c r="AE59" s="22">
        <f>AE58/AA58</f>
        <v>5.2951780081117623E-2</v>
      </c>
    </row>
    <row r="60" spans="1:45" x14ac:dyDescent="0.25">
      <c r="K60" s="11" t="s">
        <v>1812</v>
      </c>
      <c r="N60" s="90" t="s">
        <v>1810</v>
      </c>
      <c r="O60" s="90"/>
      <c r="P60" s="90"/>
    </row>
    <row r="61" spans="1:45" x14ac:dyDescent="0.25">
      <c r="N61" s="90"/>
      <c r="O61" s="90"/>
      <c r="P61" s="90"/>
    </row>
    <row r="62" spans="1:45" x14ac:dyDescent="0.25">
      <c r="N62" s="90"/>
      <c r="O62" s="90"/>
      <c r="P62" s="90"/>
    </row>
    <row r="105" spans="2:43" x14ac:dyDescent="0.25">
      <c r="G105" s="52"/>
      <c r="H105" s="52"/>
      <c r="I105" s="53"/>
    </row>
    <row r="108" spans="2:43" x14ac:dyDescent="0.25">
      <c r="X108" s="21"/>
      <c r="Y108" s="4"/>
      <c r="Z108" s="4"/>
      <c r="AA108" s="4"/>
      <c r="AB108" s="4"/>
      <c r="AH108" t="s">
        <v>1795</v>
      </c>
    </row>
    <row r="109" spans="2:43" x14ac:dyDescent="0.25">
      <c r="X109" s="4"/>
      <c r="Y109" s="4"/>
      <c r="Z109" s="4"/>
      <c r="AA109" s="4"/>
      <c r="AB109" s="4"/>
      <c r="AH109" t="s">
        <v>1793</v>
      </c>
    </row>
    <row r="110" spans="2:43" ht="17.25" customHeight="1" x14ac:dyDescent="0.25">
      <c r="B110" s="26"/>
      <c r="C110" s="26"/>
      <c r="D110" s="30"/>
      <c r="E110" s="28"/>
      <c r="F110" s="28"/>
      <c r="G110" s="26"/>
      <c r="H110" s="26"/>
      <c r="L110" s="28"/>
      <c r="M110" s="26"/>
      <c r="N110" s="78"/>
      <c r="O110" s="78"/>
      <c r="P110" s="78"/>
      <c r="Q110" s="30"/>
      <c r="R110" s="30"/>
      <c r="S110" s="14"/>
      <c r="T110" s="14"/>
      <c r="U110" s="29"/>
      <c r="V110" s="14"/>
      <c r="W110" s="30"/>
      <c r="X110" s="28"/>
      <c r="Y110" s="28"/>
      <c r="Z110" s="28"/>
      <c r="AA110" s="4"/>
      <c r="AB110" s="4"/>
      <c r="AC110" s="25"/>
      <c r="AD110" s="65"/>
      <c r="AE110" s="65"/>
      <c r="AF110" s="65"/>
      <c r="AG110" s="16"/>
      <c r="AH110" s="29" t="s">
        <v>1794</v>
      </c>
      <c r="AI110" s="29"/>
      <c r="AJ110" s="29"/>
      <c r="AK110" s="29"/>
      <c r="AL110" s="14"/>
      <c r="AM110" s="14"/>
      <c r="AN110" s="14"/>
      <c r="AO110" s="14"/>
      <c r="AP110" s="14"/>
      <c r="AQ110" s="14"/>
    </row>
    <row r="111" spans="2:43" x14ac:dyDescent="0.25">
      <c r="W111" s="28"/>
      <c r="X111" s="28"/>
      <c r="Y111" s="28"/>
      <c r="Z111" s="28"/>
    </row>
    <row r="112" spans="2:43" x14ac:dyDescent="0.25">
      <c r="Q112" s="14"/>
      <c r="W112" s="28"/>
      <c r="X112" s="28"/>
      <c r="Y112" s="28"/>
      <c r="Z112" s="28"/>
    </row>
  </sheetData>
  <sortState ref="A2:AO113">
    <sortCondition descending="1" ref="H2:H113"/>
  </sortState>
  <mergeCells count="1">
    <mergeCell ref="N60:P62"/>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51"/>
  <sheetViews>
    <sheetView topLeftCell="A10" zoomScale="70" zoomScaleNormal="70" workbookViewId="0">
      <selection activeCell="K45" sqref="K45"/>
    </sheetView>
  </sheetViews>
  <sheetFormatPr defaultRowHeight="15" x14ac:dyDescent="0.25"/>
  <cols>
    <col min="9" max="10" width="13.85546875" customWidth="1"/>
    <col min="11" max="11" width="20" customWidth="1"/>
    <col min="12" max="12" width="13.5703125" customWidth="1"/>
    <col min="22" max="22" width="15.42578125" customWidth="1"/>
    <col min="29" max="29" width="14" customWidth="1"/>
    <col min="30" max="30" width="31.85546875" customWidth="1"/>
  </cols>
  <sheetData>
    <row r="1" spans="1:41" x14ac:dyDescent="0.25">
      <c r="A1" t="s">
        <v>264</v>
      </c>
      <c r="B1" t="s">
        <v>9</v>
      </c>
      <c r="C1" t="s">
        <v>8</v>
      </c>
      <c r="D1" t="s">
        <v>1279</v>
      </c>
      <c r="E1" t="s">
        <v>265</v>
      </c>
      <c r="F1" t="s">
        <v>1320</v>
      </c>
      <c r="G1" t="s">
        <v>13</v>
      </c>
      <c r="H1" t="s">
        <v>0</v>
      </c>
      <c r="I1" s="11" t="s">
        <v>1</v>
      </c>
      <c r="J1" s="11" t="s">
        <v>2</v>
      </c>
      <c r="K1" t="s">
        <v>3</v>
      </c>
      <c r="L1" t="s">
        <v>1651</v>
      </c>
      <c r="M1" s="11" t="s">
        <v>10</v>
      </c>
      <c r="N1" s="11" t="s">
        <v>1632</v>
      </c>
      <c r="O1" s="11" t="s">
        <v>1706</v>
      </c>
      <c r="P1" s="11" t="s">
        <v>1424</v>
      </c>
      <c r="Q1" t="s">
        <v>1470</v>
      </c>
      <c r="R1" s="11" t="s">
        <v>289</v>
      </c>
      <c r="S1" s="11" t="s">
        <v>1288</v>
      </c>
      <c r="T1" s="11" t="s">
        <v>1326</v>
      </c>
      <c r="U1" s="11" t="s">
        <v>285</v>
      </c>
      <c r="V1" s="11" t="s">
        <v>1313</v>
      </c>
      <c r="W1" t="s">
        <v>6</v>
      </c>
      <c r="X1" s="11" t="s">
        <v>7</v>
      </c>
      <c r="Y1" s="22" t="s">
        <v>1778</v>
      </c>
      <c r="Z1" s="58" t="s">
        <v>1775</v>
      </c>
      <c r="AA1" s="58" t="s">
        <v>1777</v>
      </c>
      <c r="AB1" s="58" t="s">
        <v>1776</v>
      </c>
      <c r="AC1" s="2" t="s">
        <v>275</v>
      </c>
      <c r="AD1" t="s">
        <v>11</v>
      </c>
      <c r="AE1" s="4" t="s">
        <v>1788</v>
      </c>
      <c r="AF1" s="4" t="s">
        <v>1787</v>
      </c>
      <c r="AG1" s="4" t="s">
        <v>1779</v>
      </c>
      <c r="AH1" s="11" t="s">
        <v>1789</v>
      </c>
      <c r="AI1" s="11" t="s">
        <v>1798</v>
      </c>
      <c r="AJ1" s="11" t="s">
        <v>1790</v>
      </c>
      <c r="AK1" s="11" t="s">
        <v>1791</v>
      </c>
      <c r="AL1" s="11" t="s">
        <v>1798</v>
      </c>
      <c r="AM1" s="11" t="s">
        <v>1792</v>
      </c>
      <c r="AN1" t="s">
        <v>1290</v>
      </c>
      <c r="AO1" t="s">
        <v>1630</v>
      </c>
    </row>
    <row r="2" spans="1:41" x14ac:dyDescent="0.25">
      <c r="A2" t="s">
        <v>142</v>
      </c>
      <c r="B2" t="s">
        <v>17</v>
      </c>
      <c r="C2">
        <v>2020</v>
      </c>
      <c r="D2" t="s">
        <v>1281</v>
      </c>
      <c r="E2">
        <v>0</v>
      </c>
      <c r="F2" t="s">
        <v>1642</v>
      </c>
      <c r="G2" t="s">
        <v>266</v>
      </c>
      <c r="H2">
        <v>0</v>
      </c>
      <c r="I2" s="11" t="s">
        <v>268</v>
      </c>
      <c r="J2" s="11" t="s">
        <v>268</v>
      </c>
      <c r="K2" t="s">
        <v>1461</v>
      </c>
      <c r="M2" s="11" t="s">
        <v>1308</v>
      </c>
      <c r="N2" s="11" t="s">
        <v>1308</v>
      </c>
      <c r="O2" s="13" t="s">
        <v>279</v>
      </c>
      <c r="P2" s="11" t="s">
        <v>1497</v>
      </c>
      <c r="Q2" t="s">
        <v>1603</v>
      </c>
      <c r="R2" s="11" t="s">
        <v>1644</v>
      </c>
      <c r="S2" s="11" t="s">
        <v>1644</v>
      </c>
      <c r="T2" s="11" t="s">
        <v>1327</v>
      </c>
      <c r="U2" s="11" t="s">
        <v>1643</v>
      </c>
      <c r="V2" s="11"/>
      <c r="W2">
        <v>19</v>
      </c>
      <c r="X2" s="11">
        <v>0</v>
      </c>
      <c r="Y2" s="22">
        <f t="shared" ref="Y2:Y10" si="0">X2/(W2+X2)</f>
        <v>0</v>
      </c>
      <c r="Z2" s="58">
        <v>0</v>
      </c>
      <c r="AA2" s="58">
        <v>0</v>
      </c>
      <c r="AB2" s="58">
        <v>0</v>
      </c>
      <c r="AC2" t="s">
        <v>268</v>
      </c>
      <c r="AE2">
        <v>0</v>
      </c>
      <c r="AF2">
        <v>0</v>
      </c>
      <c r="AG2">
        <v>0</v>
      </c>
      <c r="AH2" s="66" t="str">
        <f t="shared" ref="AH2:AH45" si="1">IF(SUM(AE2:AF2)&gt;0,"1","0")</f>
        <v>0</v>
      </c>
      <c r="AI2" s="66" t="str">
        <f t="shared" ref="AI2:AI45" si="2">IF(SUM(AG2,AE2)&gt;0,"1","0")</f>
        <v>0</v>
      </c>
      <c r="AJ2" s="11" t="str">
        <f t="shared" ref="AJ2:AJ45" si="3">IF(SUM(AE2:AG2)&gt;0,"1","0")</f>
        <v>0</v>
      </c>
      <c r="AK2" s="11">
        <v>0</v>
      </c>
      <c r="AL2" s="11">
        <v>0</v>
      </c>
      <c r="AM2" s="11">
        <v>0</v>
      </c>
    </row>
    <row r="3" spans="1:41" x14ac:dyDescent="0.25">
      <c r="A3" t="s">
        <v>147</v>
      </c>
      <c r="B3" t="s">
        <v>22</v>
      </c>
      <c r="C3">
        <v>2019</v>
      </c>
      <c r="D3" t="s">
        <v>1281</v>
      </c>
      <c r="E3">
        <v>0</v>
      </c>
      <c r="G3" t="s">
        <v>266</v>
      </c>
      <c r="H3">
        <v>0</v>
      </c>
      <c r="I3" s="11" t="s">
        <v>268</v>
      </c>
      <c r="J3" s="11" t="s">
        <v>268</v>
      </c>
      <c r="M3" s="11">
        <v>-2</v>
      </c>
      <c r="N3" s="11" t="s">
        <v>277</v>
      </c>
      <c r="O3" s="11" t="s">
        <v>281</v>
      </c>
      <c r="P3" s="11" t="s">
        <v>268</v>
      </c>
      <c r="Q3" t="s">
        <v>1483</v>
      </c>
      <c r="R3" s="11">
        <v>8</v>
      </c>
      <c r="S3" s="11" t="s">
        <v>291</v>
      </c>
      <c r="T3" s="11" t="s">
        <v>1330</v>
      </c>
      <c r="U3" s="11" t="s">
        <v>290</v>
      </c>
      <c r="V3" s="11"/>
      <c r="W3">
        <v>40</v>
      </c>
      <c r="X3" s="11">
        <v>0</v>
      </c>
      <c r="Y3" s="22">
        <f t="shared" si="0"/>
        <v>0</v>
      </c>
      <c r="Z3" s="58">
        <v>0</v>
      </c>
      <c r="AA3" s="58">
        <v>0</v>
      </c>
      <c r="AB3" s="58">
        <v>0</v>
      </c>
      <c r="AC3" s="2" t="s">
        <v>268</v>
      </c>
      <c r="AE3">
        <v>0</v>
      </c>
      <c r="AF3">
        <v>0</v>
      </c>
      <c r="AG3">
        <v>0</v>
      </c>
      <c r="AH3" s="66" t="str">
        <f t="shared" si="1"/>
        <v>0</v>
      </c>
      <c r="AI3" s="66" t="str">
        <f t="shared" si="2"/>
        <v>0</v>
      </c>
      <c r="AJ3" s="11" t="str">
        <f t="shared" si="3"/>
        <v>0</v>
      </c>
      <c r="AK3" s="11">
        <v>0</v>
      </c>
      <c r="AL3" s="11">
        <v>0</v>
      </c>
      <c r="AM3" s="11">
        <v>0</v>
      </c>
    </row>
    <row r="4" spans="1:41" x14ac:dyDescent="0.25">
      <c r="A4" t="s">
        <v>152</v>
      </c>
      <c r="B4" t="s">
        <v>27</v>
      </c>
      <c r="C4">
        <v>2020</v>
      </c>
      <c r="D4" t="s">
        <v>1281</v>
      </c>
      <c r="E4">
        <v>0</v>
      </c>
      <c r="G4" t="s">
        <v>266</v>
      </c>
      <c r="H4">
        <v>0</v>
      </c>
      <c r="I4" s="11" t="s">
        <v>268</v>
      </c>
      <c r="J4" s="11" t="s">
        <v>268</v>
      </c>
      <c r="K4" t="s">
        <v>1487</v>
      </c>
      <c r="L4" t="s">
        <v>1377</v>
      </c>
      <c r="M4" s="11" t="s">
        <v>1308</v>
      </c>
      <c r="N4" s="11" t="s">
        <v>1308</v>
      </c>
      <c r="O4" s="11" t="s">
        <v>1268</v>
      </c>
      <c r="P4" s="11" t="s">
        <v>268</v>
      </c>
      <c r="Q4" t="s">
        <v>1660</v>
      </c>
      <c r="R4" s="11">
        <v>6</v>
      </c>
      <c r="S4" s="11">
        <v>5.8</v>
      </c>
      <c r="T4" s="11" t="s">
        <v>1330</v>
      </c>
      <c r="U4" s="11" t="s">
        <v>1266</v>
      </c>
      <c r="V4" s="11"/>
      <c r="W4">
        <v>75</v>
      </c>
      <c r="X4" s="11">
        <v>26</v>
      </c>
      <c r="Y4" s="22">
        <f t="shared" si="0"/>
        <v>0.25742574257425743</v>
      </c>
      <c r="Z4" s="58">
        <v>0</v>
      </c>
      <c r="AA4" s="58">
        <v>26</v>
      </c>
      <c r="AB4" s="58">
        <v>0</v>
      </c>
      <c r="AC4" s="2" t="s">
        <v>1740</v>
      </c>
      <c r="AD4" t="s">
        <v>1780</v>
      </c>
      <c r="AE4">
        <v>0</v>
      </c>
      <c r="AF4">
        <v>1</v>
      </c>
      <c r="AG4">
        <v>0</v>
      </c>
      <c r="AH4" s="66" t="str">
        <f t="shared" si="1"/>
        <v>1</v>
      </c>
      <c r="AI4" s="66" t="str">
        <f t="shared" si="2"/>
        <v>0</v>
      </c>
      <c r="AJ4" s="11" t="str">
        <f t="shared" si="3"/>
        <v>1</v>
      </c>
      <c r="AK4" s="11">
        <v>1</v>
      </c>
      <c r="AL4" s="11">
        <v>0</v>
      </c>
      <c r="AM4" s="11">
        <v>1</v>
      </c>
    </row>
    <row r="5" spans="1:41" x14ac:dyDescent="0.25">
      <c r="A5" t="s">
        <v>155</v>
      </c>
      <c r="B5" t="s">
        <v>30</v>
      </c>
      <c r="C5">
        <v>2020</v>
      </c>
      <c r="D5" t="s">
        <v>1281</v>
      </c>
      <c r="E5">
        <v>0</v>
      </c>
      <c r="G5" t="s">
        <v>266</v>
      </c>
      <c r="H5">
        <v>0</v>
      </c>
      <c r="I5" s="11" t="s">
        <v>268</v>
      </c>
      <c r="J5" s="11" t="s">
        <v>268</v>
      </c>
      <c r="K5" t="s">
        <v>1487</v>
      </c>
      <c r="M5" s="11" t="s">
        <v>1308</v>
      </c>
      <c r="N5" s="11" t="s">
        <v>1308</v>
      </c>
      <c r="O5" s="11" t="s">
        <v>1283</v>
      </c>
      <c r="P5" s="11" t="s">
        <v>268</v>
      </c>
      <c r="Q5" t="s">
        <v>1282</v>
      </c>
      <c r="R5" s="11">
        <v>8</v>
      </c>
      <c r="S5" s="11">
        <v>6.5</v>
      </c>
      <c r="T5" s="11" t="s">
        <v>1330</v>
      </c>
      <c r="U5" s="11" t="s">
        <v>1286</v>
      </c>
      <c r="V5" s="11"/>
      <c r="W5">
        <v>46</v>
      </c>
      <c r="X5" s="11">
        <v>5</v>
      </c>
      <c r="Y5" s="22">
        <f t="shared" si="0"/>
        <v>9.8039215686274508E-2</v>
      </c>
      <c r="Z5" s="58">
        <v>5</v>
      </c>
      <c r="AA5" s="58">
        <v>0</v>
      </c>
      <c r="AB5" s="58">
        <v>0</v>
      </c>
      <c r="AC5" s="2" t="s">
        <v>1304</v>
      </c>
      <c r="AD5" t="s">
        <v>1284</v>
      </c>
      <c r="AE5">
        <v>1</v>
      </c>
      <c r="AF5">
        <v>1</v>
      </c>
      <c r="AG5">
        <v>0</v>
      </c>
      <c r="AH5" s="66" t="str">
        <f t="shared" si="1"/>
        <v>1</v>
      </c>
      <c r="AI5" s="66" t="str">
        <f t="shared" si="2"/>
        <v>1</v>
      </c>
      <c r="AJ5" s="11" t="str">
        <f t="shared" si="3"/>
        <v>1</v>
      </c>
      <c r="AK5" s="11">
        <v>1</v>
      </c>
      <c r="AL5" s="11">
        <v>1</v>
      </c>
      <c r="AM5" s="11">
        <v>1</v>
      </c>
    </row>
    <row r="6" spans="1:41" x14ac:dyDescent="0.25">
      <c r="A6" t="s">
        <v>156</v>
      </c>
      <c r="B6" t="s">
        <v>31</v>
      </c>
      <c r="C6">
        <v>2020</v>
      </c>
      <c r="D6" t="s">
        <v>1281</v>
      </c>
      <c r="E6">
        <v>0</v>
      </c>
      <c r="G6" t="s">
        <v>266</v>
      </c>
      <c r="H6">
        <v>0</v>
      </c>
      <c r="I6" s="11" t="s">
        <v>268</v>
      </c>
      <c r="J6" s="11" t="s">
        <v>268</v>
      </c>
      <c r="K6" t="s">
        <v>1641</v>
      </c>
      <c r="L6" t="s">
        <v>1650</v>
      </c>
      <c r="M6" s="11">
        <v>-2</v>
      </c>
      <c r="N6" s="11" t="s">
        <v>277</v>
      </c>
      <c r="O6" s="11" t="s">
        <v>281</v>
      </c>
      <c r="P6" s="11" t="s">
        <v>268</v>
      </c>
      <c r="Q6" t="s">
        <v>1287</v>
      </c>
      <c r="R6" s="11">
        <v>8</v>
      </c>
      <c r="S6" s="11">
        <v>7</v>
      </c>
      <c r="T6" s="11" t="s">
        <v>1330</v>
      </c>
      <c r="U6" s="11" t="s">
        <v>1289</v>
      </c>
      <c r="V6" s="11"/>
      <c r="W6">
        <v>123</v>
      </c>
      <c r="X6" s="11">
        <v>3</v>
      </c>
      <c r="Y6" s="22">
        <f t="shared" si="0"/>
        <v>2.3809523809523808E-2</v>
      </c>
      <c r="Z6" s="58">
        <v>0</v>
      </c>
      <c r="AA6" s="58">
        <v>0</v>
      </c>
      <c r="AB6" s="58">
        <v>3</v>
      </c>
      <c r="AC6" s="2" t="s">
        <v>1304</v>
      </c>
      <c r="AD6" t="s">
        <v>1292</v>
      </c>
      <c r="AE6">
        <v>1</v>
      </c>
      <c r="AF6">
        <v>0</v>
      </c>
      <c r="AG6">
        <v>1</v>
      </c>
      <c r="AH6" s="66" t="str">
        <f t="shared" si="1"/>
        <v>1</v>
      </c>
      <c r="AI6" s="66" t="str">
        <f t="shared" si="2"/>
        <v>1</v>
      </c>
      <c r="AJ6" s="11" t="str">
        <f t="shared" si="3"/>
        <v>1</v>
      </c>
      <c r="AK6" s="11">
        <v>1</v>
      </c>
      <c r="AL6" s="11">
        <v>1</v>
      </c>
      <c r="AM6" s="11">
        <v>1</v>
      </c>
      <c r="AN6" t="s">
        <v>1291</v>
      </c>
    </row>
    <row r="7" spans="1:41" x14ac:dyDescent="0.25">
      <c r="A7" t="s">
        <v>161</v>
      </c>
      <c r="B7" t="s">
        <v>36</v>
      </c>
      <c r="C7">
        <v>2019</v>
      </c>
      <c r="D7" t="s">
        <v>1281</v>
      </c>
      <c r="E7">
        <v>1</v>
      </c>
      <c r="F7" t="s">
        <v>1365</v>
      </c>
      <c r="G7" t="s">
        <v>266</v>
      </c>
      <c r="H7">
        <v>0</v>
      </c>
      <c r="I7" s="11" t="s">
        <v>268</v>
      </c>
      <c r="J7" s="11" t="s">
        <v>268</v>
      </c>
      <c r="M7" s="11" t="s">
        <v>1304</v>
      </c>
      <c r="N7" s="11" t="s">
        <v>1308</v>
      </c>
      <c r="O7" s="11" t="s">
        <v>1304</v>
      </c>
      <c r="P7" s="11" t="s">
        <v>1304</v>
      </c>
      <c r="Q7" t="s">
        <v>1674</v>
      </c>
      <c r="R7" s="11">
        <v>6</v>
      </c>
      <c r="S7" s="11">
        <v>6</v>
      </c>
      <c r="T7" s="11" t="s">
        <v>1330</v>
      </c>
      <c r="U7" s="11">
        <v>8</v>
      </c>
      <c r="V7" s="11"/>
      <c r="W7">
        <v>51</v>
      </c>
      <c r="X7" s="11">
        <v>1</v>
      </c>
      <c r="Y7" s="22">
        <f t="shared" si="0"/>
        <v>1.9230769230769232E-2</v>
      </c>
      <c r="Z7" s="58">
        <v>0</v>
      </c>
      <c r="AA7" s="58" t="s">
        <v>1304</v>
      </c>
      <c r="AB7" s="58">
        <v>0</v>
      </c>
      <c r="AC7" s="2" t="s">
        <v>1304</v>
      </c>
      <c r="AD7" t="s">
        <v>1306</v>
      </c>
      <c r="AE7">
        <v>0</v>
      </c>
      <c r="AF7">
        <v>1</v>
      </c>
      <c r="AG7">
        <v>0</v>
      </c>
      <c r="AH7" s="66" t="str">
        <f t="shared" si="1"/>
        <v>1</v>
      </c>
      <c r="AI7" s="66" t="str">
        <f t="shared" si="2"/>
        <v>0</v>
      </c>
      <c r="AJ7" s="11" t="str">
        <f t="shared" si="3"/>
        <v>1</v>
      </c>
      <c r="AK7" s="11">
        <v>1</v>
      </c>
      <c r="AL7" s="11">
        <v>0</v>
      </c>
      <c r="AM7" s="11">
        <v>1</v>
      </c>
      <c r="AO7" t="s">
        <v>1434</v>
      </c>
    </row>
    <row r="8" spans="1:41" x14ac:dyDescent="0.25">
      <c r="A8" t="s">
        <v>162</v>
      </c>
      <c r="B8" t="s">
        <v>37</v>
      </c>
      <c r="C8">
        <v>2020</v>
      </c>
      <c r="D8" t="s">
        <v>1281</v>
      </c>
      <c r="E8">
        <v>0</v>
      </c>
      <c r="F8" t="s">
        <v>1365</v>
      </c>
      <c r="G8" t="s">
        <v>266</v>
      </c>
      <c r="H8">
        <v>0</v>
      </c>
      <c r="I8" s="11" t="s">
        <v>268</v>
      </c>
      <c r="J8" s="11" t="s">
        <v>268</v>
      </c>
      <c r="K8" t="s">
        <v>1646</v>
      </c>
      <c r="L8" t="s">
        <v>1652</v>
      </c>
      <c r="M8" s="11" t="s">
        <v>1304</v>
      </c>
      <c r="N8" s="11" t="s">
        <v>1308</v>
      </c>
      <c r="O8" s="11" t="s">
        <v>279</v>
      </c>
      <c r="P8" s="11" t="s">
        <v>268</v>
      </c>
      <c r="Q8" t="s">
        <v>1307</v>
      </c>
      <c r="R8" s="11">
        <v>8</v>
      </c>
      <c r="S8" s="11" t="s">
        <v>1312</v>
      </c>
      <c r="T8" s="11" t="s">
        <v>1327</v>
      </c>
      <c r="U8" s="11" t="s">
        <v>1309</v>
      </c>
      <c r="V8" s="11" t="s">
        <v>1314</v>
      </c>
      <c r="W8">
        <v>53</v>
      </c>
      <c r="X8" s="11">
        <v>0</v>
      </c>
      <c r="Y8" s="22">
        <f t="shared" si="0"/>
        <v>0</v>
      </c>
      <c r="Z8" s="58">
        <v>0</v>
      </c>
      <c r="AA8" s="58">
        <v>0</v>
      </c>
      <c r="AB8" s="58">
        <v>0</v>
      </c>
      <c r="AC8" s="2" t="s">
        <v>268</v>
      </c>
      <c r="AE8">
        <v>0</v>
      </c>
      <c r="AF8">
        <v>0</v>
      </c>
      <c r="AG8">
        <v>0</v>
      </c>
      <c r="AH8" s="66" t="str">
        <f t="shared" si="1"/>
        <v>0</v>
      </c>
      <c r="AI8" s="66" t="str">
        <f t="shared" si="2"/>
        <v>0</v>
      </c>
      <c r="AJ8" s="11" t="str">
        <f t="shared" si="3"/>
        <v>0</v>
      </c>
      <c r="AK8" s="11">
        <v>0</v>
      </c>
      <c r="AL8" s="11">
        <v>0</v>
      </c>
      <c r="AM8" s="11">
        <v>0</v>
      </c>
      <c r="AO8" t="s">
        <v>1434</v>
      </c>
    </row>
    <row r="9" spans="1:41" x14ac:dyDescent="0.25">
      <c r="A9" t="s">
        <v>163</v>
      </c>
      <c r="B9" t="s">
        <v>38</v>
      </c>
      <c r="C9">
        <v>2019</v>
      </c>
      <c r="D9" t="s">
        <v>1281</v>
      </c>
      <c r="E9">
        <v>0</v>
      </c>
      <c r="G9" t="s">
        <v>266</v>
      </c>
      <c r="H9">
        <v>0</v>
      </c>
      <c r="I9" s="11" t="s">
        <v>268</v>
      </c>
      <c r="J9" s="11" t="s">
        <v>268</v>
      </c>
      <c r="K9" t="s">
        <v>1461</v>
      </c>
      <c r="M9" s="11" t="s">
        <v>1304</v>
      </c>
      <c r="N9" s="11" t="s">
        <v>1308</v>
      </c>
      <c r="O9" s="11" t="s">
        <v>1317</v>
      </c>
      <c r="P9" s="11" t="s">
        <v>1497</v>
      </c>
      <c r="Q9" t="s">
        <v>1316</v>
      </c>
      <c r="R9" s="11">
        <v>4</v>
      </c>
      <c r="S9" s="11">
        <v>4</v>
      </c>
      <c r="T9" s="11" t="s">
        <v>1330</v>
      </c>
      <c r="U9" s="11" t="s">
        <v>1319</v>
      </c>
      <c r="V9" s="11"/>
      <c r="W9">
        <v>19</v>
      </c>
      <c r="X9" s="11">
        <v>4</v>
      </c>
      <c r="Y9" s="22">
        <f t="shared" si="0"/>
        <v>0.17391304347826086</v>
      </c>
      <c r="Z9" s="58">
        <v>2</v>
      </c>
      <c r="AA9" s="58">
        <v>2</v>
      </c>
      <c r="AB9" s="58">
        <v>0</v>
      </c>
      <c r="AC9" s="2" t="s">
        <v>1499</v>
      </c>
      <c r="AD9" t="s">
        <v>1318</v>
      </c>
      <c r="AE9">
        <v>1</v>
      </c>
      <c r="AF9">
        <v>1</v>
      </c>
      <c r="AG9">
        <v>0</v>
      </c>
      <c r="AH9" s="66" t="str">
        <f t="shared" si="1"/>
        <v>1</v>
      </c>
      <c r="AI9" s="66" t="str">
        <f t="shared" si="2"/>
        <v>1</v>
      </c>
      <c r="AJ9" s="11" t="str">
        <f t="shared" si="3"/>
        <v>1</v>
      </c>
      <c r="AK9" s="11">
        <v>1</v>
      </c>
      <c r="AL9" s="11">
        <v>1</v>
      </c>
      <c r="AM9" s="11">
        <v>1</v>
      </c>
    </row>
    <row r="10" spans="1:41" x14ac:dyDescent="0.25">
      <c r="A10" t="s">
        <v>171</v>
      </c>
      <c r="B10" t="s">
        <v>46</v>
      </c>
      <c r="C10">
        <v>2019</v>
      </c>
      <c r="D10" t="s">
        <v>1281</v>
      </c>
      <c r="E10">
        <v>0</v>
      </c>
      <c r="G10" t="s">
        <v>266</v>
      </c>
      <c r="H10">
        <v>0</v>
      </c>
      <c r="I10" s="11" t="s">
        <v>268</v>
      </c>
      <c r="J10" s="11" t="s">
        <v>268</v>
      </c>
      <c r="M10" s="11">
        <v>-2</v>
      </c>
      <c r="N10" s="11" t="s">
        <v>277</v>
      </c>
      <c r="O10" s="11" t="s">
        <v>1298</v>
      </c>
      <c r="P10" s="11" t="s">
        <v>268</v>
      </c>
      <c r="Q10" t="s">
        <v>1358</v>
      </c>
      <c r="R10" s="11">
        <v>8</v>
      </c>
      <c r="S10" s="11">
        <v>8</v>
      </c>
      <c r="T10" s="11" t="s">
        <v>1330</v>
      </c>
      <c r="U10" s="11" t="s">
        <v>1363</v>
      </c>
      <c r="V10" s="11"/>
      <c r="W10">
        <v>30</v>
      </c>
      <c r="X10" s="11">
        <v>30</v>
      </c>
      <c r="Y10" s="22">
        <f t="shared" si="0"/>
        <v>0.5</v>
      </c>
      <c r="Z10" s="58">
        <v>0</v>
      </c>
      <c r="AA10" s="58">
        <v>30</v>
      </c>
      <c r="AB10" s="58">
        <v>0</v>
      </c>
      <c r="AC10" s="2" t="s">
        <v>1731</v>
      </c>
      <c r="AD10" t="s">
        <v>1732</v>
      </c>
      <c r="AE10">
        <v>0</v>
      </c>
      <c r="AF10">
        <v>1</v>
      </c>
      <c r="AG10">
        <v>0</v>
      </c>
      <c r="AH10" s="66" t="str">
        <f t="shared" si="1"/>
        <v>1</v>
      </c>
      <c r="AI10" s="66" t="str">
        <f t="shared" si="2"/>
        <v>0</v>
      </c>
      <c r="AJ10" s="11" t="str">
        <f t="shared" si="3"/>
        <v>1</v>
      </c>
      <c r="AK10" s="11">
        <v>1</v>
      </c>
      <c r="AL10" s="11">
        <v>0</v>
      </c>
      <c r="AM10" s="11">
        <v>1</v>
      </c>
      <c r="AN10" t="s">
        <v>1362</v>
      </c>
    </row>
    <row r="11" spans="1:41" x14ac:dyDescent="0.25">
      <c r="A11" t="s">
        <v>172</v>
      </c>
      <c r="B11" t="s">
        <v>47</v>
      </c>
      <c r="C11">
        <v>2020</v>
      </c>
      <c r="D11" t="s">
        <v>1281</v>
      </c>
      <c r="E11">
        <v>0</v>
      </c>
      <c r="F11" t="s">
        <v>1365</v>
      </c>
      <c r="G11" t="s">
        <v>266</v>
      </c>
      <c r="H11">
        <v>0</v>
      </c>
      <c r="I11" s="11" t="s">
        <v>268</v>
      </c>
      <c r="J11" s="11" t="s">
        <v>268</v>
      </c>
      <c r="K11" t="s">
        <v>1461</v>
      </c>
      <c r="M11" s="11" t="s">
        <v>1308</v>
      </c>
      <c r="N11" s="11" t="s">
        <v>1308</v>
      </c>
      <c r="O11" s="11" t="s">
        <v>1301</v>
      </c>
      <c r="P11" s="11" t="s">
        <v>1506</v>
      </c>
      <c r="Q11" t="s">
        <v>1366</v>
      </c>
      <c r="R11" s="11">
        <v>6.2</v>
      </c>
      <c r="S11" s="11">
        <v>5.6</v>
      </c>
      <c r="T11" s="11" t="s">
        <v>1330</v>
      </c>
      <c r="U11" s="11" t="s">
        <v>1286</v>
      </c>
      <c r="V11" s="11" t="s">
        <v>1315</v>
      </c>
      <c r="W11">
        <v>37</v>
      </c>
      <c r="X11" s="11" t="s">
        <v>1304</v>
      </c>
      <c r="Y11" s="22" t="s">
        <v>1304</v>
      </c>
      <c r="Z11" s="58">
        <v>0</v>
      </c>
      <c r="AA11" s="58">
        <v>0</v>
      </c>
      <c r="AB11" s="58">
        <v>0</v>
      </c>
      <c r="AC11" s="2" t="s">
        <v>268</v>
      </c>
      <c r="AE11">
        <v>0</v>
      </c>
      <c r="AF11">
        <v>0</v>
      </c>
      <c r="AG11">
        <v>0</v>
      </c>
      <c r="AH11" s="66" t="str">
        <f t="shared" si="1"/>
        <v>0</v>
      </c>
      <c r="AI11" s="66" t="str">
        <f t="shared" si="2"/>
        <v>0</v>
      </c>
      <c r="AJ11" s="11" t="str">
        <f t="shared" si="3"/>
        <v>0</v>
      </c>
      <c r="AK11" s="11">
        <v>0</v>
      </c>
      <c r="AL11" s="11">
        <v>0</v>
      </c>
      <c r="AM11" s="11">
        <v>0</v>
      </c>
      <c r="AO11" t="s">
        <v>1367</v>
      </c>
    </row>
    <row r="12" spans="1:41" x14ac:dyDescent="0.25">
      <c r="A12" t="s">
        <v>173</v>
      </c>
      <c r="B12" t="s">
        <v>48</v>
      </c>
      <c r="C12">
        <v>2019</v>
      </c>
      <c r="D12" t="s">
        <v>1281</v>
      </c>
      <c r="E12">
        <v>0</v>
      </c>
      <c r="G12" t="s">
        <v>266</v>
      </c>
      <c r="H12">
        <v>0</v>
      </c>
      <c r="I12" s="11" t="s">
        <v>268</v>
      </c>
      <c r="J12" s="11" t="s">
        <v>268</v>
      </c>
      <c r="M12" s="11">
        <v>-1</v>
      </c>
      <c r="N12" s="11" t="s">
        <v>1304</v>
      </c>
      <c r="O12" s="11" t="s">
        <v>279</v>
      </c>
      <c r="P12" s="11" t="s">
        <v>1497</v>
      </c>
      <c r="Q12" t="s">
        <v>1358</v>
      </c>
      <c r="R12" s="11">
        <v>8</v>
      </c>
      <c r="S12" s="11">
        <v>7</v>
      </c>
      <c r="T12" s="11" t="s">
        <v>1327</v>
      </c>
      <c r="U12" s="11" t="s">
        <v>1368</v>
      </c>
      <c r="V12" s="11"/>
      <c r="W12">
        <v>90</v>
      </c>
      <c r="X12" s="11">
        <v>7</v>
      </c>
      <c r="Y12" s="22">
        <f t="shared" ref="Y12:Y29" si="4">X12/(W12+X12)</f>
        <v>7.2164948453608241E-2</v>
      </c>
      <c r="Z12" s="58">
        <v>0</v>
      </c>
      <c r="AA12" s="58">
        <v>7</v>
      </c>
      <c r="AB12" s="58">
        <v>0</v>
      </c>
      <c r="AC12" s="2" t="s">
        <v>1507</v>
      </c>
      <c r="AD12" t="s">
        <v>1715</v>
      </c>
      <c r="AE12">
        <v>0</v>
      </c>
      <c r="AF12">
        <v>1</v>
      </c>
      <c r="AG12">
        <v>0</v>
      </c>
      <c r="AH12" s="66" t="str">
        <f t="shared" si="1"/>
        <v>1</v>
      </c>
      <c r="AI12" s="66" t="str">
        <f t="shared" si="2"/>
        <v>0</v>
      </c>
      <c r="AJ12" s="11" t="str">
        <f t="shared" si="3"/>
        <v>1</v>
      </c>
      <c r="AK12" s="11">
        <v>1</v>
      </c>
      <c r="AL12" s="11">
        <v>0</v>
      </c>
      <c r="AM12" s="11">
        <v>1</v>
      </c>
    </row>
    <row r="13" spans="1:41" x14ac:dyDescent="0.25">
      <c r="A13" t="s">
        <v>179</v>
      </c>
      <c r="B13" t="s">
        <v>54</v>
      </c>
      <c r="C13">
        <v>2020</v>
      </c>
      <c r="D13" t="s">
        <v>1281</v>
      </c>
      <c r="E13">
        <v>0</v>
      </c>
      <c r="F13" t="s">
        <v>1365</v>
      </c>
      <c r="G13" t="s">
        <v>266</v>
      </c>
      <c r="H13">
        <v>0</v>
      </c>
      <c r="I13" s="11" t="s">
        <v>268</v>
      </c>
      <c r="J13" s="11" t="s">
        <v>268</v>
      </c>
      <c r="K13" t="s">
        <v>1461</v>
      </c>
      <c r="M13" s="11">
        <v>-2</v>
      </c>
      <c r="N13" s="11" t="s">
        <v>277</v>
      </c>
      <c r="O13" s="11" t="s">
        <v>1391</v>
      </c>
      <c r="P13" s="11" t="s">
        <v>1497</v>
      </c>
      <c r="Q13" t="s">
        <v>1395</v>
      </c>
      <c r="R13" s="11">
        <v>8</v>
      </c>
      <c r="S13" s="11">
        <v>8</v>
      </c>
      <c r="T13" s="11" t="s">
        <v>1327</v>
      </c>
      <c r="U13" s="11" t="s">
        <v>1393</v>
      </c>
      <c r="V13" s="11"/>
      <c r="W13">
        <v>75</v>
      </c>
      <c r="X13" s="11">
        <v>1</v>
      </c>
      <c r="Y13" s="22">
        <f t="shared" si="4"/>
        <v>1.3157894736842105E-2</v>
      </c>
      <c r="Z13" s="58">
        <v>0</v>
      </c>
      <c r="AA13" s="58">
        <v>0</v>
      </c>
      <c r="AB13" s="58">
        <v>1</v>
      </c>
      <c r="AC13" s="2" t="s">
        <v>1304</v>
      </c>
      <c r="AD13" t="s">
        <v>1394</v>
      </c>
      <c r="AE13">
        <v>0</v>
      </c>
      <c r="AF13">
        <v>0</v>
      </c>
      <c r="AG13">
        <v>1</v>
      </c>
      <c r="AH13" s="66" t="str">
        <f t="shared" si="1"/>
        <v>0</v>
      </c>
      <c r="AI13" s="66" t="str">
        <f t="shared" si="2"/>
        <v>1</v>
      </c>
      <c r="AJ13" s="11" t="str">
        <f t="shared" si="3"/>
        <v>1</v>
      </c>
      <c r="AK13" s="11">
        <v>0</v>
      </c>
      <c r="AL13" s="11">
        <v>1</v>
      </c>
      <c r="AM13" s="11">
        <v>1</v>
      </c>
      <c r="AO13" t="s">
        <v>1367</v>
      </c>
    </row>
    <row r="14" spans="1:41" x14ac:dyDescent="0.25">
      <c r="A14" t="s">
        <v>180</v>
      </c>
      <c r="B14" t="s">
        <v>55</v>
      </c>
      <c r="C14">
        <v>2019</v>
      </c>
      <c r="D14" t="s">
        <v>1281</v>
      </c>
      <c r="E14">
        <v>0</v>
      </c>
      <c r="F14" t="s">
        <v>1365</v>
      </c>
      <c r="G14" t="s">
        <v>266</v>
      </c>
      <c r="H14">
        <v>0</v>
      </c>
      <c r="I14" s="11" t="s">
        <v>268</v>
      </c>
      <c r="J14" s="11" t="s">
        <v>268</v>
      </c>
      <c r="K14" t="s">
        <v>1461</v>
      </c>
      <c r="M14" s="11">
        <v>-2</v>
      </c>
      <c r="N14" s="11" t="s">
        <v>277</v>
      </c>
      <c r="O14" s="11" t="s">
        <v>1391</v>
      </c>
      <c r="P14" s="11" t="s">
        <v>1497</v>
      </c>
      <c r="Q14" t="s">
        <v>1395</v>
      </c>
      <c r="R14" s="11">
        <v>8</v>
      </c>
      <c r="S14" s="11">
        <v>8</v>
      </c>
      <c r="T14" s="11" t="s">
        <v>1327</v>
      </c>
      <c r="U14" s="11" t="s">
        <v>1393</v>
      </c>
      <c r="V14" s="11"/>
      <c r="W14">
        <v>50</v>
      </c>
      <c r="X14" s="11">
        <v>8</v>
      </c>
      <c r="Y14" s="22">
        <f t="shared" si="4"/>
        <v>0.13793103448275862</v>
      </c>
      <c r="Z14" s="58">
        <v>0</v>
      </c>
      <c r="AA14" s="58">
        <v>8</v>
      </c>
      <c r="AB14" s="58">
        <v>0</v>
      </c>
      <c r="AC14" s="2" t="s">
        <v>1404</v>
      </c>
      <c r="AD14" t="s">
        <v>1783</v>
      </c>
      <c r="AE14">
        <v>0</v>
      </c>
      <c r="AF14">
        <v>1</v>
      </c>
      <c r="AG14">
        <v>0</v>
      </c>
      <c r="AH14" s="66" t="str">
        <f t="shared" si="1"/>
        <v>1</v>
      </c>
      <c r="AI14" s="66" t="str">
        <f t="shared" si="2"/>
        <v>0</v>
      </c>
      <c r="AJ14" s="11" t="str">
        <f t="shared" si="3"/>
        <v>1</v>
      </c>
      <c r="AK14" s="11">
        <v>1</v>
      </c>
      <c r="AL14" s="11">
        <v>0</v>
      </c>
      <c r="AM14" s="11">
        <v>1</v>
      </c>
    </row>
    <row r="15" spans="1:41" x14ac:dyDescent="0.25">
      <c r="A15" t="s">
        <v>183</v>
      </c>
      <c r="B15" t="s">
        <v>58</v>
      </c>
      <c r="C15">
        <v>2020</v>
      </c>
      <c r="D15" t="s">
        <v>1281</v>
      </c>
      <c r="E15">
        <v>0</v>
      </c>
      <c r="G15" t="s">
        <v>266</v>
      </c>
      <c r="H15">
        <v>0</v>
      </c>
      <c r="I15" s="11" t="s">
        <v>268</v>
      </c>
      <c r="J15" s="11" t="s">
        <v>268</v>
      </c>
      <c r="K15" t="s">
        <v>1646</v>
      </c>
      <c r="L15" t="s">
        <v>1653</v>
      </c>
      <c r="M15" s="11" t="s">
        <v>1308</v>
      </c>
      <c r="N15" s="11" t="s">
        <v>1308</v>
      </c>
      <c r="O15" s="11" t="s">
        <v>1705</v>
      </c>
      <c r="P15" s="11" t="s">
        <v>268</v>
      </c>
      <c r="Q15" t="s">
        <v>1307</v>
      </c>
      <c r="R15" s="11">
        <v>3</v>
      </c>
      <c r="S15" s="11">
        <v>3</v>
      </c>
      <c r="T15" s="11" t="s">
        <v>1330</v>
      </c>
      <c r="U15" s="11" t="s">
        <v>1406</v>
      </c>
      <c r="V15" s="11" t="s">
        <v>1405</v>
      </c>
      <c r="W15">
        <v>85</v>
      </c>
      <c r="X15" s="11">
        <v>15</v>
      </c>
      <c r="Y15" s="22">
        <f t="shared" si="4"/>
        <v>0.15</v>
      </c>
      <c r="Z15" s="58">
        <v>0</v>
      </c>
      <c r="AA15" s="58">
        <v>15</v>
      </c>
      <c r="AB15" s="58">
        <v>0</v>
      </c>
      <c r="AC15" s="2" t="s">
        <v>1408</v>
      </c>
      <c r="AE15">
        <v>0</v>
      </c>
      <c r="AF15">
        <v>1</v>
      </c>
      <c r="AG15">
        <v>0</v>
      </c>
      <c r="AH15" s="66" t="str">
        <f t="shared" si="1"/>
        <v>1</v>
      </c>
      <c r="AI15" s="66" t="str">
        <f t="shared" si="2"/>
        <v>0</v>
      </c>
      <c r="AJ15" s="11" t="str">
        <f t="shared" si="3"/>
        <v>1</v>
      </c>
      <c r="AK15" s="11">
        <v>1</v>
      </c>
      <c r="AL15" s="11">
        <v>0</v>
      </c>
      <c r="AM15" s="11">
        <v>1</v>
      </c>
      <c r="AN15" t="s">
        <v>1291</v>
      </c>
    </row>
    <row r="16" spans="1:41" x14ac:dyDescent="0.25">
      <c r="A16" t="s">
        <v>184</v>
      </c>
      <c r="B16" t="s">
        <v>59</v>
      </c>
      <c r="C16">
        <v>2020</v>
      </c>
      <c r="D16" t="s">
        <v>1281</v>
      </c>
      <c r="E16">
        <v>0</v>
      </c>
      <c r="F16" t="s">
        <v>1409</v>
      </c>
      <c r="G16" t="s">
        <v>266</v>
      </c>
      <c r="H16">
        <v>0</v>
      </c>
      <c r="I16" s="11" t="s">
        <v>268</v>
      </c>
      <c r="J16" s="11" t="s">
        <v>268</v>
      </c>
      <c r="K16" t="s">
        <v>1461</v>
      </c>
      <c r="M16" s="11">
        <v>-2</v>
      </c>
      <c r="N16" s="11" t="s">
        <v>277</v>
      </c>
      <c r="O16" s="11">
        <v>30</v>
      </c>
      <c r="P16" s="11" t="s">
        <v>1412</v>
      </c>
      <c r="Q16" t="s">
        <v>1444</v>
      </c>
      <c r="R16" s="11">
        <v>3</v>
      </c>
      <c r="S16" s="11">
        <v>20</v>
      </c>
      <c r="T16" s="11" t="s">
        <v>1330</v>
      </c>
      <c r="U16" s="11">
        <v>7</v>
      </c>
      <c r="V16" s="11"/>
      <c r="W16">
        <v>12</v>
      </c>
      <c r="X16" s="11">
        <v>1</v>
      </c>
      <c r="Y16" s="22">
        <f t="shared" si="4"/>
        <v>7.6923076923076927E-2</v>
      </c>
      <c r="Z16" s="58">
        <v>0</v>
      </c>
      <c r="AA16" s="58">
        <v>1</v>
      </c>
      <c r="AB16" s="58">
        <v>0</v>
      </c>
      <c r="AC16" s="2" t="s">
        <v>1411</v>
      </c>
      <c r="AD16" t="s">
        <v>1410</v>
      </c>
      <c r="AE16">
        <v>0</v>
      </c>
      <c r="AF16">
        <v>1</v>
      </c>
      <c r="AG16">
        <v>0</v>
      </c>
      <c r="AH16" s="66" t="str">
        <f t="shared" si="1"/>
        <v>1</v>
      </c>
      <c r="AI16" s="66" t="str">
        <f t="shared" si="2"/>
        <v>0</v>
      </c>
      <c r="AJ16" s="11" t="str">
        <f t="shared" si="3"/>
        <v>1</v>
      </c>
      <c r="AK16" s="11">
        <v>1</v>
      </c>
      <c r="AL16" s="11">
        <v>0</v>
      </c>
      <c r="AM16" s="11">
        <v>1</v>
      </c>
      <c r="AN16" t="s">
        <v>1291</v>
      </c>
    </row>
    <row r="17" spans="1:41" x14ac:dyDescent="0.25">
      <c r="A17" s="32" t="s">
        <v>185</v>
      </c>
      <c r="B17" s="32" t="s">
        <v>60</v>
      </c>
      <c r="C17" s="32">
        <v>2020</v>
      </c>
      <c r="D17" s="32" t="s">
        <v>1281</v>
      </c>
      <c r="E17" s="32">
        <v>0</v>
      </c>
      <c r="F17" s="32"/>
      <c r="G17" s="32" t="s">
        <v>266</v>
      </c>
      <c r="H17" s="32">
        <v>0</v>
      </c>
      <c r="I17" s="33" t="s">
        <v>268</v>
      </c>
      <c r="J17" s="33" t="s">
        <v>268</v>
      </c>
      <c r="K17" s="32" t="s">
        <v>1646</v>
      </c>
      <c r="L17" s="32" t="s">
        <v>1653</v>
      </c>
      <c r="M17" s="33" t="s">
        <v>1308</v>
      </c>
      <c r="N17" s="33" t="s">
        <v>1308</v>
      </c>
      <c r="O17" s="33" t="s">
        <v>1705</v>
      </c>
      <c r="P17" s="33" t="s">
        <v>268</v>
      </c>
      <c r="Q17" s="32" t="s">
        <v>1307</v>
      </c>
      <c r="R17" s="33">
        <v>6</v>
      </c>
      <c r="S17" s="33">
        <v>6</v>
      </c>
      <c r="T17" s="33" t="s">
        <v>1330</v>
      </c>
      <c r="U17" s="33" t="s">
        <v>1415</v>
      </c>
      <c r="V17" s="33" t="s">
        <v>1315</v>
      </c>
      <c r="W17" s="32">
        <v>25</v>
      </c>
      <c r="X17" s="33">
        <v>2</v>
      </c>
      <c r="Y17" s="34">
        <f t="shared" si="4"/>
        <v>7.407407407407407E-2</v>
      </c>
      <c r="Z17" s="61">
        <v>2</v>
      </c>
      <c r="AA17" s="61">
        <v>0</v>
      </c>
      <c r="AB17" s="61">
        <v>0</v>
      </c>
      <c r="AC17" s="35" t="s">
        <v>1304</v>
      </c>
      <c r="AD17" s="32" t="s">
        <v>1675</v>
      </c>
      <c r="AE17" s="32">
        <v>0</v>
      </c>
      <c r="AF17" s="32">
        <v>0</v>
      </c>
      <c r="AG17" s="32">
        <v>1</v>
      </c>
      <c r="AH17" s="69" t="str">
        <f t="shared" si="1"/>
        <v>0</v>
      </c>
      <c r="AI17" s="69" t="str">
        <f t="shared" si="2"/>
        <v>1</v>
      </c>
      <c r="AJ17" s="33" t="str">
        <f t="shared" si="3"/>
        <v>1</v>
      </c>
      <c r="AK17" s="33">
        <v>0</v>
      </c>
      <c r="AL17" s="33">
        <v>1</v>
      </c>
      <c r="AM17" s="33">
        <v>1</v>
      </c>
      <c r="AN17" s="32"/>
      <c r="AO17" s="32"/>
    </row>
    <row r="18" spans="1:41" x14ac:dyDescent="0.25">
      <c r="A18" s="32"/>
      <c r="B18" s="32" t="s">
        <v>60</v>
      </c>
      <c r="C18" s="32">
        <v>2020</v>
      </c>
      <c r="D18" s="32" t="s">
        <v>1281</v>
      </c>
      <c r="E18" s="32">
        <v>0</v>
      </c>
      <c r="F18" s="32"/>
      <c r="G18" s="32" t="s">
        <v>266</v>
      </c>
      <c r="H18" s="32">
        <v>0</v>
      </c>
      <c r="I18" s="33" t="s">
        <v>268</v>
      </c>
      <c r="J18" s="33" t="s">
        <v>268</v>
      </c>
      <c r="K18" s="32" t="s">
        <v>1646</v>
      </c>
      <c r="L18" s="32" t="s">
        <v>1653</v>
      </c>
      <c r="M18" s="33" t="s">
        <v>1308</v>
      </c>
      <c r="N18" s="33" t="s">
        <v>1308</v>
      </c>
      <c r="O18" s="33" t="s">
        <v>1705</v>
      </c>
      <c r="P18" s="33" t="s">
        <v>268</v>
      </c>
      <c r="Q18" s="32" t="s">
        <v>1307</v>
      </c>
      <c r="R18" s="33">
        <v>6</v>
      </c>
      <c r="S18" s="33">
        <v>6</v>
      </c>
      <c r="T18" s="33" t="s">
        <v>1330</v>
      </c>
      <c r="U18" s="33" t="s">
        <v>1415</v>
      </c>
      <c r="V18" s="33" t="s">
        <v>1397</v>
      </c>
      <c r="W18" s="32">
        <v>25</v>
      </c>
      <c r="X18" s="33">
        <v>0</v>
      </c>
      <c r="Y18" s="34">
        <f t="shared" si="4"/>
        <v>0</v>
      </c>
      <c r="Z18" s="61">
        <v>0</v>
      </c>
      <c r="AA18" s="61">
        <v>0</v>
      </c>
      <c r="AB18" s="61">
        <v>0</v>
      </c>
      <c r="AC18" s="35" t="s">
        <v>268</v>
      </c>
      <c r="AD18" s="32"/>
      <c r="AE18" s="32">
        <v>0</v>
      </c>
      <c r="AF18" s="32">
        <v>0</v>
      </c>
      <c r="AG18" s="32">
        <v>0</v>
      </c>
      <c r="AH18" s="69" t="str">
        <f t="shared" si="1"/>
        <v>0</v>
      </c>
      <c r="AI18" s="69" t="str">
        <f t="shared" si="2"/>
        <v>0</v>
      </c>
      <c r="AJ18" s="33" t="str">
        <f t="shared" si="3"/>
        <v>0</v>
      </c>
      <c r="AK18" s="33">
        <v>0</v>
      </c>
      <c r="AL18" s="33">
        <v>0</v>
      </c>
      <c r="AM18" s="33">
        <v>0</v>
      </c>
      <c r="AN18" s="32"/>
      <c r="AO18" s="32"/>
    </row>
    <row r="19" spans="1:41" x14ac:dyDescent="0.25">
      <c r="A19" s="32"/>
      <c r="B19" s="32" t="s">
        <v>60</v>
      </c>
      <c r="C19" s="32">
        <v>2020</v>
      </c>
      <c r="D19" s="32" t="s">
        <v>1281</v>
      </c>
      <c r="E19" s="32">
        <v>0</v>
      </c>
      <c r="F19" s="32"/>
      <c r="G19" s="32" t="s">
        <v>266</v>
      </c>
      <c r="H19" s="32">
        <v>0</v>
      </c>
      <c r="I19" s="33" t="s">
        <v>268</v>
      </c>
      <c r="J19" s="33" t="s">
        <v>268</v>
      </c>
      <c r="K19" s="32" t="s">
        <v>1646</v>
      </c>
      <c r="L19" s="32" t="s">
        <v>1653</v>
      </c>
      <c r="M19" s="33" t="s">
        <v>1308</v>
      </c>
      <c r="N19" s="33" t="s">
        <v>1308</v>
      </c>
      <c r="O19" s="33" t="s">
        <v>1705</v>
      </c>
      <c r="P19" s="33" t="s">
        <v>268</v>
      </c>
      <c r="Q19" s="32" t="s">
        <v>1307</v>
      </c>
      <c r="R19" s="33">
        <v>6</v>
      </c>
      <c r="S19" s="33">
        <v>6</v>
      </c>
      <c r="T19" s="33" t="s">
        <v>1330</v>
      </c>
      <c r="U19" s="33" t="s">
        <v>1415</v>
      </c>
      <c r="V19" s="33" t="s">
        <v>1414</v>
      </c>
      <c r="W19" s="32">
        <v>78</v>
      </c>
      <c r="X19" s="33">
        <v>3</v>
      </c>
      <c r="Y19" s="34">
        <f t="shared" si="4"/>
        <v>3.7037037037037035E-2</v>
      </c>
      <c r="Z19" s="61">
        <v>0</v>
      </c>
      <c r="AA19" s="61">
        <v>3</v>
      </c>
      <c r="AB19" s="61">
        <v>0</v>
      </c>
      <c r="AC19" s="35" t="s">
        <v>1304</v>
      </c>
      <c r="AD19" s="32" t="s">
        <v>1410</v>
      </c>
      <c r="AE19" s="32">
        <v>0</v>
      </c>
      <c r="AF19" s="32">
        <v>1</v>
      </c>
      <c r="AG19" s="32">
        <v>0</v>
      </c>
      <c r="AH19" s="69" t="str">
        <f t="shared" si="1"/>
        <v>1</v>
      </c>
      <c r="AI19" s="69" t="str">
        <f t="shared" si="2"/>
        <v>0</v>
      </c>
      <c r="AJ19" s="33" t="str">
        <f t="shared" si="3"/>
        <v>1</v>
      </c>
      <c r="AK19" s="33">
        <v>1</v>
      </c>
      <c r="AL19" s="33">
        <v>0</v>
      </c>
      <c r="AM19" s="33">
        <v>1</v>
      </c>
      <c r="AN19" s="32"/>
      <c r="AO19" s="32"/>
    </row>
    <row r="20" spans="1:41" x14ac:dyDescent="0.25">
      <c r="A20" t="s">
        <v>188</v>
      </c>
      <c r="B20" t="s">
        <v>63</v>
      </c>
      <c r="C20">
        <v>2020</v>
      </c>
      <c r="D20" t="s">
        <v>1281</v>
      </c>
      <c r="E20">
        <v>0</v>
      </c>
      <c r="F20" t="s">
        <v>1365</v>
      </c>
      <c r="G20" t="s">
        <v>266</v>
      </c>
      <c r="H20">
        <v>0</v>
      </c>
      <c r="I20" s="11" t="s">
        <v>268</v>
      </c>
      <c r="J20" s="11" t="s">
        <v>268</v>
      </c>
      <c r="M20" s="11" t="s">
        <v>1308</v>
      </c>
      <c r="N20" s="11" t="s">
        <v>1308</v>
      </c>
      <c r="O20" s="11" t="s">
        <v>1378</v>
      </c>
      <c r="P20" s="11" t="s">
        <v>268</v>
      </c>
      <c r="Q20" t="s">
        <v>1422</v>
      </c>
      <c r="R20" s="11">
        <v>2</v>
      </c>
      <c r="S20" s="11">
        <v>5.75</v>
      </c>
      <c r="T20" s="11" t="s">
        <v>1327</v>
      </c>
      <c r="U20" s="11" t="s">
        <v>1266</v>
      </c>
      <c r="V20" s="11"/>
      <c r="W20">
        <v>65</v>
      </c>
      <c r="X20" s="11">
        <v>21</v>
      </c>
      <c r="Y20" s="22">
        <f t="shared" si="4"/>
        <v>0.2441860465116279</v>
      </c>
      <c r="Z20" s="58" t="s">
        <v>1304</v>
      </c>
      <c r="AA20" s="58">
        <v>21</v>
      </c>
      <c r="AB20" s="58">
        <v>0</v>
      </c>
      <c r="AC20" s="2" t="s">
        <v>1734</v>
      </c>
      <c r="AD20" t="s">
        <v>1735</v>
      </c>
      <c r="AE20">
        <v>1</v>
      </c>
      <c r="AF20">
        <v>1</v>
      </c>
      <c r="AG20">
        <v>0</v>
      </c>
      <c r="AH20" s="66" t="str">
        <f t="shared" si="1"/>
        <v>1</v>
      </c>
      <c r="AI20" s="66" t="str">
        <f t="shared" si="2"/>
        <v>1</v>
      </c>
      <c r="AJ20" s="11" t="str">
        <f t="shared" si="3"/>
        <v>1</v>
      </c>
      <c r="AK20" s="11">
        <v>1</v>
      </c>
      <c r="AL20" s="11">
        <v>1</v>
      </c>
      <c r="AM20" s="11">
        <v>1</v>
      </c>
    </row>
    <row r="21" spans="1:41" x14ac:dyDescent="0.25">
      <c r="A21" t="s">
        <v>191</v>
      </c>
      <c r="B21" t="s">
        <v>66</v>
      </c>
      <c r="C21">
        <v>2019</v>
      </c>
      <c r="D21" t="s">
        <v>1281</v>
      </c>
      <c r="E21">
        <v>0</v>
      </c>
      <c r="G21" t="s">
        <v>266</v>
      </c>
      <c r="H21">
        <v>0</v>
      </c>
      <c r="I21" s="11">
        <v>0</v>
      </c>
      <c r="J21" s="11">
        <v>0</v>
      </c>
      <c r="M21" s="11" t="s">
        <v>1308</v>
      </c>
      <c r="N21" s="11" t="s">
        <v>1308</v>
      </c>
      <c r="O21" s="11" t="s">
        <v>1427</v>
      </c>
      <c r="P21" s="11" t="s">
        <v>268</v>
      </c>
      <c r="Q21" t="s">
        <v>1426</v>
      </c>
      <c r="R21" s="11">
        <v>8</v>
      </c>
      <c r="S21" s="11">
        <v>8</v>
      </c>
      <c r="T21" s="11" t="s">
        <v>1330</v>
      </c>
      <c r="U21" s="11" t="s">
        <v>1430</v>
      </c>
      <c r="V21" s="11"/>
      <c r="W21">
        <v>75</v>
      </c>
      <c r="X21" s="11">
        <v>3</v>
      </c>
      <c r="Y21" s="22">
        <f t="shared" si="4"/>
        <v>3.8461538461538464E-2</v>
      </c>
      <c r="Z21" s="58">
        <v>0</v>
      </c>
      <c r="AA21" s="58">
        <v>0</v>
      </c>
      <c r="AB21" s="58">
        <v>3</v>
      </c>
      <c r="AC21" s="2" t="s">
        <v>1304</v>
      </c>
      <c r="AD21" t="s">
        <v>1429</v>
      </c>
      <c r="AE21">
        <v>0</v>
      </c>
      <c r="AF21">
        <v>0</v>
      </c>
      <c r="AG21">
        <v>1</v>
      </c>
      <c r="AH21" s="66" t="str">
        <f t="shared" si="1"/>
        <v>0</v>
      </c>
      <c r="AI21" s="66" t="str">
        <f t="shared" si="2"/>
        <v>1</v>
      </c>
      <c r="AJ21" s="11" t="str">
        <f t="shared" si="3"/>
        <v>1</v>
      </c>
      <c r="AK21" s="11">
        <v>0</v>
      </c>
      <c r="AL21" s="11">
        <v>1</v>
      </c>
      <c r="AM21" s="11">
        <v>1</v>
      </c>
    </row>
    <row r="22" spans="1:41" x14ac:dyDescent="0.25">
      <c r="A22" t="s">
        <v>192</v>
      </c>
      <c r="B22" t="s">
        <v>67</v>
      </c>
      <c r="C22">
        <v>2020</v>
      </c>
      <c r="D22" t="s">
        <v>1281</v>
      </c>
      <c r="E22">
        <v>0</v>
      </c>
      <c r="G22" t="s">
        <v>266</v>
      </c>
      <c r="H22">
        <v>0</v>
      </c>
      <c r="I22" s="11" t="s">
        <v>268</v>
      </c>
      <c r="J22" s="11" t="s">
        <v>268</v>
      </c>
      <c r="K22" t="s">
        <v>1461</v>
      </c>
      <c r="M22" s="11">
        <v>-2</v>
      </c>
      <c r="N22" s="11" t="s">
        <v>277</v>
      </c>
      <c r="O22" s="11" t="s">
        <v>283</v>
      </c>
      <c r="P22" s="11" t="s">
        <v>1497</v>
      </c>
      <c r="Q22" t="s">
        <v>1307</v>
      </c>
      <c r="R22" s="11">
        <v>8</v>
      </c>
      <c r="S22" s="11">
        <v>7</v>
      </c>
      <c r="T22" s="11" t="s">
        <v>1330</v>
      </c>
      <c r="U22" s="11" t="s">
        <v>1431</v>
      </c>
      <c r="V22" s="11"/>
      <c r="W22">
        <v>102</v>
      </c>
      <c r="X22" s="11">
        <v>0</v>
      </c>
      <c r="Y22" s="22">
        <f t="shared" si="4"/>
        <v>0</v>
      </c>
      <c r="Z22" s="58">
        <v>0</v>
      </c>
      <c r="AA22" s="58">
        <v>0</v>
      </c>
      <c r="AB22" s="58">
        <v>0</v>
      </c>
      <c r="AC22" s="2" t="s">
        <v>268</v>
      </c>
      <c r="AE22">
        <v>0</v>
      </c>
      <c r="AF22">
        <v>0</v>
      </c>
      <c r="AG22">
        <v>0</v>
      </c>
      <c r="AH22" s="66" t="str">
        <f t="shared" si="1"/>
        <v>0</v>
      </c>
      <c r="AI22" s="66" t="str">
        <f t="shared" si="2"/>
        <v>0</v>
      </c>
      <c r="AJ22" s="11" t="str">
        <f t="shared" si="3"/>
        <v>0</v>
      </c>
      <c r="AK22" s="11">
        <v>0</v>
      </c>
      <c r="AL22" s="11">
        <v>0</v>
      </c>
      <c r="AM22" s="11">
        <v>0</v>
      </c>
    </row>
    <row r="23" spans="1:41" x14ac:dyDescent="0.25">
      <c r="A23" t="s">
        <v>194</v>
      </c>
      <c r="B23" t="s">
        <v>69</v>
      </c>
      <c r="C23">
        <v>2019</v>
      </c>
      <c r="D23" t="s">
        <v>1281</v>
      </c>
      <c r="E23">
        <v>0</v>
      </c>
      <c r="G23" t="s">
        <v>266</v>
      </c>
      <c r="H23">
        <v>0</v>
      </c>
      <c r="I23" s="11" t="s">
        <v>268</v>
      </c>
      <c r="J23" s="11" t="s">
        <v>268</v>
      </c>
      <c r="K23" t="s">
        <v>1461</v>
      </c>
      <c r="M23" s="11">
        <v>-2</v>
      </c>
      <c r="N23" s="11" t="s">
        <v>277</v>
      </c>
      <c r="O23" s="11" t="s">
        <v>283</v>
      </c>
      <c r="P23" s="11" t="s">
        <v>1497</v>
      </c>
      <c r="Q23" t="s">
        <v>1307</v>
      </c>
      <c r="R23" s="11">
        <v>8</v>
      </c>
      <c r="S23" s="11">
        <v>8</v>
      </c>
      <c r="T23" s="11" t="s">
        <v>1433</v>
      </c>
      <c r="U23" s="11" t="s">
        <v>1431</v>
      </c>
      <c r="V23" s="11"/>
      <c r="W23">
        <v>60</v>
      </c>
      <c r="X23" s="11">
        <v>1</v>
      </c>
      <c r="Y23" s="22">
        <f t="shared" si="4"/>
        <v>1.6393442622950821E-2</v>
      </c>
      <c r="Z23" s="58">
        <v>0</v>
      </c>
      <c r="AA23" s="58">
        <v>1</v>
      </c>
      <c r="AB23" s="58">
        <v>0</v>
      </c>
      <c r="AC23" s="2" t="s">
        <v>1512</v>
      </c>
      <c r="AD23" t="s">
        <v>1439</v>
      </c>
      <c r="AE23">
        <v>0</v>
      </c>
      <c r="AF23">
        <v>1</v>
      </c>
      <c r="AG23">
        <v>0</v>
      </c>
      <c r="AH23" s="66" t="str">
        <f t="shared" si="1"/>
        <v>1</v>
      </c>
      <c r="AI23" s="66" t="str">
        <f t="shared" si="2"/>
        <v>0</v>
      </c>
      <c r="AJ23" s="11" t="str">
        <f t="shared" si="3"/>
        <v>1</v>
      </c>
      <c r="AK23" s="11">
        <v>1</v>
      </c>
      <c r="AL23" s="11">
        <v>0</v>
      </c>
      <c r="AM23" s="11">
        <v>1</v>
      </c>
    </row>
    <row r="24" spans="1:41" x14ac:dyDescent="0.25">
      <c r="A24" t="s">
        <v>195</v>
      </c>
      <c r="B24" t="s">
        <v>70</v>
      </c>
      <c r="C24">
        <v>2020</v>
      </c>
      <c r="D24" t="s">
        <v>1281</v>
      </c>
      <c r="E24">
        <v>0</v>
      </c>
      <c r="G24" t="s">
        <v>266</v>
      </c>
      <c r="H24">
        <v>0</v>
      </c>
      <c r="I24" s="11" t="s">
        <v>268</v>
      </c>
      <c r="J24" s="11" t="s">
        <v>268</v>
      </c>
      <c r="K24" t="s">
        <v>1461</v>
      </c>
      <c r="M24" s="11">
        <v>-2</v>
      </c>
      <c r="N24" s="11" t="s">
        <v>277</v>
      </c>
      <c r="O24" s="11" t="s">
        <v>283</v>
      </c>
      <c r="P24" s="11" t="s">
        <v>1497</v>
      </c>
      <c r="Q24" t="s">
        <v>1307</v>
      </c>
      <c r="R24" s="11">
        <v>8</v>
      </c>
      <c r="S24" s="11">
        <v>8</v>
      </c>
      <c r="T24" s="11" t="s">
        <v>1433</v>
      </c>
      <c r="U24" s="11" t="s">
        <v>1431</v>
      </c>
      <c r="V24" s="11"/>
      <c r="W24">
        <v>102</v>
      </c>
      <c r="X24" s="11">
        <v>0</v>
      </c>
      <c r="Y24" s="22">
        <f t="shared" si="4"/>
        <v>0</v>
      </c>
      <c r="Z24" s="58">
        <v>0</v>
      </c>
      <c r="AA24" s="58">
        <v>0</v>
      </c>
      <c r="AB24" s="58">
        <v>0</v>
      </c>
      <c r="AC24" s="2" t="s">
        <v>268</v>
      </c>
      <c r="AE24">
        <v>0</v>
      </c>
      <c r="AF24">
        <v>0</v>
      </c>
      <c r="AG24">
        <v>0</v>
      </c>
      <c r="AH24" s="66" t="str">
        <f t="shared" si="1"/>
        <v>0</v>
      </c>
      <c r="AI24" s="66" t="str">
        <f t="shared" si="2"/>
        <v>0</v>
      </c>
      <c r="AJ24" s="11" t="str">
        <f t="shared" si="3"/>
        <v>0</v>
      </c>
      <c r="AK24" s="11">
        <v>0</v>
      </c>
      <c r="AL24" s="11">
        <v>0</v>
      </c>
      <c r="AM24" s="11">
        <v>0</v>
      </c>
    </row>
    <row r="25" spans="1:41" x14ac:dyDescent="0.25">
      <c r="A25" t="s">
        <v>197</v>
      </c>
      <c r="B25" t="s">
        <v>72</v>
      </c>
      <c r="C25">
        <v>2019</v>
      </c>
      <c r="D25" t="s">
        <v>1281</v>
      </c>
      <c r="E25">
        <v>1</v>
      </c>
      <c r="G25" t="s">
        <v>266</v>
      </c>
      <c r="H25">
        <v>0</v>
      </c>
      <c r="I25" s="11" t="s">
        <v>268</v>
      </c>
      <c r="J25" s="11" t="s">
        <v>268</v>
      </c>
      <c r="K25" t="s">
        <v>1641</v>
      </c>
      <c r="L25" t="s">
        <v>1445</v>
      </c>
      <c r="M25" s="11">
        <v>-1</v>
      </c>
      <c r="N25" s="11" t="s">
        <v>1300</v>
      </c>
      <c r="O25" s="11" t="s">
        <v>1378</v>
      </c>
      <c r="P25" s="11" t="s">
        <v>268</v>
      </c>
      <c r="Q25" t="s">
        <v>1444</v>
      </c>
      <c r="R25" s="11">
        <v>4</v>
      </c>
      <c r="S25" s="11" t="s">
        <v>1308</v>
      </c>
      <c r="T25" s="11" t="s">
        <v>1330</v>
      </c>
      <c r="U25" s="11" t="s">
        <v>1443</v>
      </c>
      <c r="V25" s="11" t="s">
        <v>1442</v>
      </c>
      <c r="W25">
        <v>37</v>
      </c>
      <c r="X25" s="11">
        <v>6</v>
      </c>
      <c r="Y25" s="22">
        <f t="shared" si="4"/>
        <v>0.13953488372093023</v>
      </c>
      <c r="Z25" s="58">
        <v>0</v>
      </c>
      <c r="AA25" s="58">
        <v>0</v>
      </c>
      <c r="AB25" s="58">
        <v>6</v>
      </c>
      <c r="AC25" t="s">
        <v>1304</v>
      </c>
      <c r="AD25" t="s">
        <v>1683</v>
      </c>
      <c r="AE25">
        <v>0</v>
      </c>
      <c r="AF25">
        <v>1</v>
      </c>
      <c r="AG25">
        <v>1</v>
      </c>
      <c r="AH25" s="66" t="str">
        <f t="shared" si="1"/>
        <v>1</v>
      </c>
      <c r="AI25" s="66" t="str">
        <f t="shared" si="2"/>
        <v>1</v>
      </c>
      <c r="AJ25" s="11" t="str">
        <f t="shared" si="3"/>
        <v>1</v>
      </c>
      <c r="AK25" s="11">
        <v>1</v>
      </c>
      <c r="AL25" s="11">
        <v>1</v>
      </c>
      <c r="AM25" s="11">
        <v>1</v>
      </c>
    </row>
    <row r="26" spans="1:41" x14ac:dyDescent="0.25">
      <c r="A26" t="s">
        <v>199</v>
      </c>
      <c r="B26" t="s">
        <v>74</v>
      </c>
      <c r="C26">
        <v>2019</v>
      </c>
      <c r="D26" t="s">
        <v>1281</v>
      </c>
      <c r="E26">
        <v>1</v>
      </c>
      <c r="G26" t="s">
        <v>266</v>
      </c>
      <c r="H26">
        <v>0</v>
      </c>
      <c r="I26" s="11" t="s">
        <v>268</v>
      </c>
      <c r="J26" s="11" t="s">
        <v>268</v>
      </c>
      <c r="K26" t="s">
        <v>1461</v>
      </c>
      <c r="M26" s="11" t="s">
        <v>1308</v>
      </c>
      <c r="N26" s="11" t="s">
        <v>1308</v>
      </c>
      <c r="O26" s="11" t="s">
        <v>1449</v>
      </c>
      <c r="P26" s="11" t="s">
        <v>1498</v>
      </c>
      <c r="Q26" t="s">
        <v>1450</v>
      </c>
      <c r="R26" s="11">
        <v>2.5</v>
      </c>
      <c r="S26" s="11">
        <v>0.5</v>
      </c>
      <c r="T26" s="11" t="s">
        <v>1327</v>
      </c>
      <c r="U26" s="11" t="s">
        <v>1447</v>
      </c>
      <c r="V26" s="11"/>
      <c r="W26">
        <v>36</v>
      </c>
      <c r="X26" s="11">
        <v>13</v>
      </c>
      <c r="Y26" s="22">
        <f t="shared" si="4"/>
        <v>0.26530612244897961</v>
      </c>
      <c r="Z26" s="58">
        <v>0</v>
      </c>
      <c r="AA26" s="58">
        <v>13</v>
      </c>
      <c r="AB26" s="58">
        <v>0</v>
      </c>
      <c r="AC26" s="2" t="s">
        <v>1513</v>
      </c>
      <c r="AD26" t="s">
        <v>1718</v>
      </c>
      <c r="AE26">
        <v>0</v>
      </c>
      <c r="AF26">
        <v>1</v>
      </c>
      <c r="AG26">
        <v>0</v>
      </c>
      <c r="AH26" s="66" t="str">
        <f t="shared" si="1"/>
        <v>1</v>
      </c>
      <c r="AI26" s="66" t="str">
        <f t="shared" si="2"/>
        <v>0</v>
      </c>
      <c r="AJ26" s="11" t="str">
        <f t="shared" si="3"/>
        <v>1</v>
      </c>
      <c r="AK26" s="11">
        <v>1</v>
      </c>
      <c r="AL26" s="11">
        <v>0</v>
      </c>
      <c r="AM26" s="11">
        <v>1</v>
      </c>
    </row>
    <row r="27" spans="1:41" x14ac:dyDescent="0.25">
      <c r="A27" t="s">
        <v>200</v>
      </c>
      <c r="B27" t="s">
        <v>75</v>
      </c>
      <c r="C27">
        <v>2019</v>
      </c>
      <c r="D27" t="s">
        <v>1281</v>
      </c>
      <c r="E27">
        <v>0</v>
      </c>
      <c r="F27" t="s">
        <v>1467</v>
      </c>
      <c r="G27" t="s">
        <v>266</v>
      </c>
      <c r="H27">
        <v>0</v>
      </c>
      <c r="I27" s="11" t="s">
        <v>268</v>
      </c>
      <c r="J27" s="11" t="s">
        <v>268</v>
      </c>
      <c r="K27" t="s">
        <v>1640</v>
      </c>
      <c r="L27" t="s">
        <v>1702</v>
      </c>
      <c r="M27" s="11" t="s">
        <v>1308</v>
      </c>
      <c r="N27" s="11" t="s">
        <v>1308</v>
      </c>
      <c r="O27" s="11" t="s">
        <v>1451</v>
      </c>
      <c r="P27" s="11" t="s">
        <v>1498</v>
      </c>
      <c r="Q27" t="s">
        <v>1450</v>
      </c>
      <c r="R27" s="11">
        <v>4</v>
      </c>
      <c r="S27" s="11">
        <v>3</v>
      </c>
      <c r="T27" s="11" t="s">
        <v>1327</v>
      </c>
      <c r="U27" s="11" t="s">
        <v>1455</v>
      </c>
      <c r="V27" s="11"/>
      <c r="W27">
        <v>40</v>
      </c>
      <c r="X27" s="11">
        <v>4</v>
      </c>
      <c r="Y27" s="22">
        <f t="shared" si="4"/>
        <v>9.0909090909090912E-2</v>
      </c>
      <c r="Z27" s="58">
        <v>0</v>
      </c>
      <c r="AA27" s="58">
        <v>4</v>
      </c>
      <c r="AB27" s="58">
        <v>0</v>
      </c>
      <c r="AC27" s="2" t="s">
        <v>1407</v>
      </c>
      <c r="AD27" t="s">
        <v>1453</v>
      </c>
      <c r="AE27">
        <v>0</v>
      </c>
      <c r="AF27">
        <v>1</v>
      </c>
      <c r="AG27">
        <v>0</v>
      </c>
      <c r="AH27" s="66" t="str">
        <f t="shared" si="1"/>
        <v>1</v>
      </c>
      <c r="AI27" s="66" t="str">
        <f t="shared" si="2"/>
        <v>0</v>
      </c>
      <c r="AJ27" s="11" t="str">
        <f t="shared" si="3"/>
        <v>1</v>
      </c>
      <c r="AK27" s="11">
        <v>1</v>
      </c>
      <c r="AL27" s="11">
        <v>0</v>
      </c>
      <c r="AM27" s="11">
        <v>1</v>
      </c>
    </row>
    <row r="28" spans="1:41" x14ac:dyDescent="0.25">
      <c r="A28" s="44" t="s">
        <v>201</v>
      </c>
      <c r="B28" s="44" t="s">
        <v>76</v>
      </c>
      <c r="C28" s="44">
        <v>2019</v>
      </c>
      <c r="D28" s="44" t="s">
        <v>1281</v>
      </c>
      <c r="E28" s="44">
        <v>0</v>
      </c>
      <c r="F28" s="44" t="s">
        <v>1467</v>
      </c>
      <c r="G28" s="44" t="s">
        <v>266</v>
      </c>
      <c r="H28" s="44">
        <v>0</v>
      </c>
      <c r="I28" s="45" t="s">
        <v>268</v>
      </c>
      <c r="J28" s="45" t="s">
        <v>268</v>
      </c>
      <c r="K28" s="44" t="s">
        <v>1640</v>
      </c>
      <c r="L28" s="44" t="s">
        <v>1702</v>
      </c>
      <c r="M28" s="45" t="s">
        <v>1308</v>
      </c>
      <c r="N28" s="45" t="s">
        <v>1308</v>
      </c>
      <c r="O28" s="45" t="s">
        <v>1451</v>
      </c>
      <c r="P28" s="45" t="s">
        <v>1498</v>
      </c>
      <c r="Q28" s="44" t="s">
        <v>1450</v>
      </c>
      <c r="R28" s="45">
        <v>4</v>
      </c>
      <c r="S28" s="45">
        <v>3</v>
      </c>
      <c r="T28" s="45" t="s">
        <v>1327</v>
      </c>
      <c r="U28" s="45" t="s">
        <v>1455</v>
      </c>
      <c r="V28" s="45" t="s">
        <v>1315</v>
      </c>
      <c r="W28" s="44">
        <v>30</v>
      </c>
      <c r="X28" s="45">
        <v>1</v>
      </c>
      <c r="Y28" s="46">
        <f t="shared" si="4"/>
        <v>3.2258064516129031E-2</v>
      </c>
      <c r="Z28" s="62">
        <v>0</v>
      </c>
      <c r="AA28" s="62">
        <v>1</v>
      </c>
      <c r="AB28" s="62">
        <v>0</v>
      </c>
      <c r="AC28" s="47" t="s">
        <v>1514</v>
      </c>
      <c r="AD28" s="44" t="s">
        <v>1719</v>
      </c>
      <c r="AE28" s="44">
        <v>0</v>
      </c>
      <c r="AF28" s="44">
        <v>1</v>
      </c>
      <c r="AG28" s="44">
        <v>0</v>
      </c>
      <c r="AH28" s="70" t="str">
        <f t="shared" si="1"/>
        <v>1</v>
      </c>
      <c r="AI28" s="70" t="str">
        <f t="shared" si="2"/>
        <v>0</v>
      </c>
      <c r="AJ28" s="45" t="str">
        <f t="shared" si="3"/>
        <v>1</v>
      </c>
      <c r="AK28" s="45">
        <v>1</v>
      </c>
      <c r="AL28" s="45">
        <v>0</v>
      </c>
      <c r="AM28" s="45">
        <v>1</v>
      </c>
      <c r="AN28" s="44"/>
      <c r="AO28" s="44"/>
    </row>
    <row r="29" spans="1:41" x14ac:dyDescent="0.25">
      <c r="A29" s="44" t="s">
        <v>201</v>
      </c>
      <c r="B29" s="44" t="s">
        <v>76</v>
      </c>
      <c r="C29" s="44">
        <v>2019</v>
      </c>
      <c r="D29" s="44" t="s">
        <v>1281</v>
      </c>
      <c r="E29" s="44">
        <v>0</v>
      </c>
      <c r="F29" s="44" t="s">
        <v>1467</v>
      </c>
      <c r="G29" s="44" t="s">
        <v>266</v>
      </c>
      <c r="H29" s="44">
        <v>0</v>
      </c>
      <c r="I29" s="45" t="s">
        <v>268</v>
      </c>
      <c r="J29" s="45" t="s">
        <v>268</v>
      </c>
      <c r="K29" s="44" t="s">
        <v>1640</v>
      </c>
      <c r="L29" s="44" t="s">
        <v>1702</v>
      </c>
      <c r="M29" s="45" t="s">
        <v>1308</v>
      </c>
      <c r="N29" s="45" t="s">
        <v>1308</v>
      </c>
      <c r="O29" s="45" t="s">
        <v>1451</v>
      </c>
      <c r="P29" s="45" t="s">
        <v>1498</v>
      </c>
      <c r="Q29" s="44" t="s">
        <v>1450</v>
      </c>
      <c r="R29" s="45">
        <v>4</v>
      </c>
      <c r="S29" s="45">
        <v>3</v>
      </c>
      <c r="T29" s="45" t="s">
        <v>1327</v>
      </c>
      <c r="U29" s="45" t="s">
        <v>1455</v>
      </c>
      <c r="V29" s="45" t="s">
        <v>1397</v>
      </c>
      <c r="W29" s="44">
        <v>79</v>
      </c>
      <c r="X29" s="45">
        <v>17</v>
      </c>
      <c r="Y29" s="46">
        <f t="shared" si="4"/>
        <v>0.17708333333333334</v>
      </c>
      <c r="Z29" s="62">
        <v>0</v>
      </c>
      <c r="AA29" s="62">
        <v>1</v>
      </c>
      <c r="AB29" s="62">
        <v>0</v>
      </c>
      <c r="AC29" s="47" t="s">
        <v>1514</v>
      </c>
      <c r="AD29" s="44" t="s">
        <v>1719</v>
      </c>
      <c r="AE29" s="44">
        <v>0</v>
      </c>
      <c r="AF29" s="44">
        <v>1</v>
      </c>
      <c r="AG29" s="44">
        <v>0</v>
      </c>
      <c r="AH29" s="70" t="str">
        <f t="shared" si="1"/>
        <v>1</v>
      </c>
      <c r="AI29" s="70" t="str">
        <f t="shared" si="2"/>
        <v>0</v>
      </c>
      <c r="AJ29" s="45" t="str">
        <f t="shared" si="3"/>
        <v>1</v>
      </c>
      <c r="AK29" s="45">
        <v>1</v>
      </c>
      <c r="AL29" s="45">
        <v>0</v>
      </c>
      <c r="AM29" s="45">
        <v>1</v>
      </c>
      <c r="AN29" s="44"/>
      <c r="AO29" s="44"/>
    </row>
    <row r="30" spans="1:41" x14ac:dyDescent="0.25">
      <c r="A30" t="s">
        <v>202</v>
      </c>
      <c r="B30" t="s">
        <v>77</v>
      </c>
      <c r="C30">
        <v>2020</v>
      </c>
      <c r="D30" t="s">
        <v>1281</v>
      </c>
      <c r="E30">
        <v>0</v>
      </c>
      <c r="F30" t="s">
        <v>1341</v>
      </c>
      <c r="G30" t="s">
        <v>266</v>
      </c>
      <c r="H30">
        <v>0</v>
      </c>
      <c r="I30" s="11" t="s">
        <v>268</v>
      </c>
      <c r="J30" s="11" t="s">
        <v>268</v>
      </c>
      <c r="K30" t="s">
        <v>1640</v>
      </c>
      <c r="L30" t="s">
        <v>1702</v>
      </c>
      <c r="M30" s="11" t="s">
        <v>1308</v>
      </c>
      <c r="N30" s="11" t="s">
        <v>1308</v>
      </c>
      <c r="O30" s="11" t="s">
        <v>1451</v>
      </c>
      <c r="P30" s="11" t="s">
        <v>1498</v>
      </c>
      <c r="Q30" t="s">
        <v>1450</v>
      </c>
      <c r="R30" s="11">
        <v>4</v>
      </c>
      <c r="S30" s="11">
        <v>3</v>
      </c>
      <c r="T30" s="11" t="s">
        <v>1327</v>
      </c>
      <c r="U30" s="11" t="s">
        <v>1455</v>
      </c>
      <c r="V30" s="11"/>
      <c r="W30">
        <v>136</v>
      </c>
      <c r="X30" s="11" t="s">
        <v>1304</v>
      </c>
      <c r="Y30" s="22" t="s">
        <v>1304</v>
      </c>
      <c r="Z30" s="58">
        <v>0</v>
      </c>
      <c r="AA30" s="58" t="s">
        <v>1304</v>
      </c>
      <c r="AB30" s="58">
        <v>0</v>
      </c>
      <c r="AC30" s="2" t="s">
        <v>1514</v>
      </c>
      <c r="AD30" t="s">
        <v>1720</v>
      </c>
      <c r="AE30">
        <v>0</v>
      </c>
      <c r="AF30">
        <v>1</v>
      </c>
      <c r="AG30">
        <v>0</v>
      </c>
      <c r="AH30" s="66" t="str">
        <f t="shared" si="1"/>
        <v>1</v>
      </c>
      <c r="AI30" s="66" t="str">
        <f t="shared" si="2"/>
        <v>0</v>
      </c>
      <c r="AJ30" s="11" t="str">
        <f t="shared" si="3"/>
        <v>1</v>
      </c>
      <c r="AK30" s="11">
        <v>1</v>
      </c>
      <c r="AL30" s="11">
        <v>0</v>
      </c>
      <c r="AM30" s="11">
        <v>1</v>
      </c>
    </row>
    <row r="31" spans="1:41" x14ac:dyDescent="0.25">
      <c r="A31" t="s">
        <v>204</v>
      </c>
      <c r="B31" t="s">
        <v>79</v>
      </c>
      <c r="C31">
        <v>2019</v>
      </c>
      <c r="D31" t="s">
        <v>1281</v>
      </c>
      <c r="E31">
        <v>1</v>
      </c>
      <c r="G31" t="s">
        <v>266</v>
      </c>
      <c r="H31">
        <v>0</v>
      </c>
      <c r="I31" s="11" t="s">
        <v>268</v>
      </c>
      <c r="J31" s="11" t="s">
        <v>268</v>
      </c>
      <c r="K31" t="s">
        <v>1461</v>
      </c>
      <c r="M31" s="11">
        <v>-4</v>
      </c>
      <c r="N31" s="11" t="s">
        <v>277</v>
      </c>
      <c r="O31" s="11" t="s">
        <v>1298</v>
      </c>
      <c r="P31" s="11" t="s">
        <v>1412</v>
      </c>
      <c r="Q31" t="s">
        <v>1472</v>
      </c>
      <c r="R31" s="11">
        <v>8</v>
      </c>
      <c r="S31" s="11">
        <v>7.5</v>
      </c>
      <c r="T31" s="11" t="s">
        <v>1330</v>
      </c>
      <c r="U31" s="11" t="s">
        <v>1471</v>
      </c>
      <c r="V31" s="11"/>
      <c r="W31">
        <v>62</v>
      </c>
      <c r="X31" s="11">
        <v>24</v>
      </c>
      <c r="Y31" s="22">
        <f t="shared" ref="Y31:Y45" si="5">X31/(W31+X31)</f>
        <v>0.27906976744186046</v>
      </c>
      <c r="Z31" s="58">
        <v>0</v>
      </c>
      <c r="AA31" s="58">
        <v>24</v>
      </c>
      <c r="AB31" s="58">
        <v>0</v>
      </c>
      <c r="AC31" s="2" t="s">
        <v>1304</v>
      </c>
      <c r="AD31" t="s">
        <v>1723</v>
      </c>
      <c r="AE31">
        <v>0</v>
      </c>
      <c r="AF31">
        <v>1</v>
      </c>
      <c r="AG31">
        <v>1</v>
      </c>
      <c r="AH31" s="66" t="str">
        <f t="shared" si="1"/>
        <v>1</v>
      </c>
      <c r="AI31" s="66" t="str">
        <f t="shared" si="2"/>
        <v>1</v>
      </c>
      <c r="AJ31" s="11" t="str">
        <f t="shared" si="3"/>
        <v>1</v>
      </c>
      <c r="AK31" s="11">
        <v>1</v>
      </c>
      <c r="AL31" s="11">
        <v>1</v>
      </c>
      <c r="AM31" s="11">
        <v>1</v>
      </c>
    </row>
    <row r="32" spans="1:41" x14ac:dyDescent="0.25">
      <c r="A32" t="s">
        <v>208</v>
      </c>
      <c r="B32" t="s">
        <v>83</v>
      </c>
      <c r="C32">
        <v>2019</v>
      </c>
      <c r="D32" t="s">
        <v>1281</v>
      </c>
      <c r="E32">
        <v>0</v>
      </c>
      <c r="F32" t="s">
        <v>1365</v>
      </c>
      <c r="G32" t="s">
        <v>266</v>
      </c>
      <c r="H32">
        <v>0</v>
      </c>
      <c r="I32" s="11">
        <v>0</v>
      </c>
      <c r="J32" s="11">
        <v>0</v>
      </c>
      <c r="K32" t="s">
        <v>1657</v>
      </c>
      <c r="L32" t="s">
        <v>1480</v>
      </c>
      <c r="M32" s="11" t="s">
        <v>1308</v>
      </c>
      <c r="N32" s="11" t="s">
        <v>1304</v>
      </c>
      <c r="O32" s="11" t="s">
        <v>1478</v>
      </c>
      <c r="P32" s="11" t="s">
        <v>1497</v>
      </c>
      <c r="Q32" t="s">
        <v>1479</v>
      </c>
      <c r="R32" s="11">
        <v>5</v>
      </c>
      <c r="S32" s="11">
        <v>5</v>
      </c>
      <c r="T32" s="11" t="s">
        <v>1330</v>
      </c>
      <c r="U32" s="11" t="s">
        <v>1293</v>
      </c>
      <c r="V32" s="11"/>
      <c r="W32">
        <v>20</v>
      </c>
      <c r="X32" s="11">
        <v>16</v>
      </c>
      <c r="Y32" s="22">
        <f t="shared" si="5"/>
        <v>0.44444444444444442</v>
      </c>
      <c r="Z32" s="58">
        <v>0</v>
      </c>
      <c r="AA32" s="58">
        <v>16</v>
      </c>
      <c r="AB32" s="58">
        <v>0</v>
      </c>
      <c r="AC32" s="2" t="s">
        <v>1481</v>
      </c>
      <c r="AD32" t="s">
        <v>1724</v>
      </c>
      <c r="AE32">
        <v>0</v>
      </c>
      <c r="AF32">
        <v>1</v>
      </c>
      <c r="AG32">
        <v>0</v>
      </c>
      <c r="AH32" s="66" t="str">
        <f t="shared" si="1"/>
        <v>1</v>
      </c>
      <c r="AI32" s="66" t="str">
        <f t="shared" si="2"/>
        <v>0</v>
      </c>
      <c r="AJ32" s="11" t="str">
        <f t="shared" si="3"/>
        <v>1</v>
      </c>
      <c r="AK32" s="11">
        <v>1</v>
      </c>
      <c r="AL32" s="11">
        <v>0</v>
      </c>
      <c r="AM32" s="11">
        <v>1</v>
      </c>
      <c r="AO32" t="s">
        <v>1367</v>
      </c>
    </row>
    <row r="33" spans="1:41" x14ac:dyDescent="0.25">
      <c r="A33" t="s">
        <v>215</v>
      </c>
      <c r="B33" t="s">
        <v>90</v>
      </c>
      <c r="C33">
        <v>2019</v>
      </c>
      <c r="D33" t="s">
        <v>1281</v>
      </c>
      <c r="E33">
        <v>0</v>
      </c>
      <c r="G33" t="s">
        <v>266</v>
      </c>
      <c r="H33">
        <v>0</v>
      </c>
      <c r="I33" s="11" t="s">
        <v>268</v>
      </c>
      <c r="J33" s="11" t="s">
        <v>268</v>
      </c>
      <c r="K33" t="s">
        <v>1461</v>
      </c>
      <c r="L33" t="s">
        <v>1308</v>
      </c>
      <c r="M33" s="11">
        <v>-1</v>
      </c>
      <c r="N33" s="11" t="s">
        <v>277</v>
      </c>
      <c r="O33" s="11" t="s">
        <v>1298</v>
      </c>
      <c r="P33" s="11" t="s">
        <v>1518</v>
      </c>
      <c r="Q33" t="s">
        <v>1347</v>
      </c>
      <c r="R33" s="11">
        <v>8</v>
      </c>
      <c r="S33" s="11">
        <v>7.5</v>
      </c>
      <c r="T33" s="11" t="s">
        <v>1330</v>
      </c>
      <c r="U33" s="11" t="s">
        <v>1275</v>
      </c>
      <c r="V33" s="11"/>
      <c r="W33">
        <v>66</v>
      </c>
      <c r="X33" s="11">
        <v>0</v>
      </c>
      <c r="Y33" s="22">
        <f t="shared" si="5"/>
        <v>0</v>
      </c>
      <c r="Z33" s="58">
        <v>0</v>
      </c>
      <c r="AA33" s="58">
        <v>0</v>
      </c>
      <c r="AB33" s="58">
        <v>0</v>
      </c>
      <c r="AC33" s="2" t="s">
        <v>268</v>
      </c>
      <c r="AE33">
        <v>0</v>
      </c>
      <c r="AF33">
        <v>0</v>
      </c>
      <c r="AG33">
        <v>0</v>
      </c>
      <c r="AH33" s="66" t="str">
        <f t="shared" si="1"/>
        <v>0</v>
      </c>
      <c r="AI33" s="66" t="str">
        <f t="shared" si="2"/>
        <v>0</v>
      </c>
      <c r="AJ33" s="11" t="str">
        <f t="shared" si="3"/>
        <v>0</v>
      </c>
      <c r="AK33" s="11">
        <v>0</v>
      </c>
      <c r="AL33" s="11">
        <v>0</v>
      </c>
      <c r="AM33" s="11">
        <v>0</v>
      </c>
    </row>
    <row r="34" spans="1:41" x14ac:dyDescent="0.25">
      <c r="A34" t="s">
        <v>216</v>
      </c>
      <c r="B34" t="s">
        <v>91</v>
      </c>
      <c r="C34">
        <v>2020</v>
      </c>
      <c r="D34" t="s">
        <v>1281</v>
      </c>
      <c r="E34">
        <v>0</v>
      </c>
      <c r="G34" t="s">
        <v>266</v>
      </c>
      <c r="H34">
        <v>0</v>
      </c>
      <c r="I34" s="11" t="s">
        <v>268</v>
      </c>
      <c r="J34" s="11" t="s">
        <v>268</v>
      </c>
      <c r="M34" s="11" t="s">
        <v>1308</v>
      </c>
      <c r="N34" s="11" t="s">
        <v>1308</v>
      </c>
      <c r="O34" s="11" t="s">
        <v>283</v>
      </c>
      <c r="P34" s="11" t="s">
        <v>268</v>
      </c>
      <c r="Q34" t="s">
        <v>1496</v>
      </c>
      <c r="R34" s="11">
        <v>8</v>
      </c>
      <c r="S34" s="11">
        <v>7.5</v>
      </c>
      <c r="T34" s="11" t="s">
        <v>1330</v>
      </c>
      <c r="U34" s="11" t="s">
        <v>1266</v>
      </c>
      <c r="V34" s="11"/>
      <c r="W34">
        <v>53</v>
      </c>
      <c r="X34" s="11">
        <v>0</v>
      </c>
      <c r="Y34" s="22">
        <f t="shared" si="5"/>
        <v>0</v>
      </c>
      <c r="Z34" s="58">
        <v>0</v>
      </c>
      <c r="AA34" s="58">
        <v>0</v>
      </c>
      <c r="AB34" s="58">
        <v>0</v>
      </c>
      <c r="AC34" s="2" t="s">
        <v>268</v>
      </c>
      <c r="AE34">
        <v>0</v>
      </c>
      <c r="AF34">
        <v>0</v>
      </c>
      <c r="AG34">
        <v>0</v>
      </c>
      <c r="AH34" s="66" t="str">
        <f t="shared" si="1"/>
        <v>0</v>
      </c>
      <c r="AI34" s="66" t="str">
        <f t="shared" si="2"/>
        <v>0</v>
      </c>
      <c r="AJ34" s="11" t="str">
        <f t="shared" si="3"/>
        <v>0</v>
      </c>
      <c r="AK34" s="11">
        <v>0</v>
      </c>
      <c r="AL34" s="11">
        <v>0</v>
      </c>
      <c r="AM34" s="11">
        <v>0</v>
      </c>
    </row>
    <row r="35" spans="1:41" x14ac:dyDescent="0.25">
      <c r="A35" t="s">
        <v>217</v>
      </c>
      <c r="B35" t="s">
        <v>92</v>
      </c>
      <c r="C35">
        <v>2019</v>
      </c>
      <c r="D35" t="s">
        <v>1281</v>
      </c>
      <c r="E35">
        <v>0</v>
      </c>
      <c r="G35" t="s">
        <v>266</v>
      </c>
      <c r="H35">
        <v>0</v>
      </c>
      <c r="I35" s="11" t="s">
        <v>268</v>
      </c>
      <c r="J35" s="11" t="s">
        <v>268</v>
      </c>
      <c r="M35" s="11">
        <v>-2</v>
      </c>
      <c r="N35" s="11" t="s">
        <v>277</v>
      </c>
      <c r="O35" s="11" t="s">
        <v>1359</v>
      </c>
      <c r="P35" s="11" t="s">
        <v>268</v>
      </c>
      <c r="Q35" t="s">
        <v>1347</v>
      </c>
      <c r="R35" s="11">
        <v>5</v>
      </c>
      <c r="S35" s="11">
        <v>5</v>
      </c>
      <c r="T35" s="11" t="s">
        <v>1688</v>
      </c>
      <c r="U35" s="11" t="s">
        <v>1690</v>
      </c>
      <c r="V35" s="11" t="s">
        <v>1519</v>
      </c>
      <c r="W35">
        <v>104</v>
      </c>
      <c r="X35" s="11">
        <v>4</v>
      </c>
      <c r="Y35" s="22">
        <f t="shared" si="5"/>
        <v>3.7037037037037035E-2</v>
      </c>
      <c r="Z35" s="58">
        <v>0</v>
      </c>
      <c r="AA35" s="58">
        <v>0</v>
      </c>
      <c r="AB35" s="58">
        <v>2</v>
      </c>
      <c r="AC35" s="2" t="s">
        <v>1304</v>
      </c>
      <c r="AD35" t="s">
        <v>1785</v>
      </c>
      <c r="AE35">
        <v>1</v>
      </c>
      <c r="AF35">
        <v>0</v>
      </c>
      <c r="AG35">
        <v>1</v>
      </c>
      <c r="AH35" s="66" t="str">
        <f t="shared" si="1"/>
        <v>1</v>
      </c>
      <c r="AI35" s="66" t="str">
        <f t="shared" si="2"/>
        <v>1</v>
      </c>
      <c r="AJ35" s="11" t="str">
        <f t="shared" si="3"/>
        <v>1</v>
      </c>
      <c r="AK35" s="11">
        <v>1</v>
      </c>
      <c r="AL35" s="11">
        <v>1</v>
      </c>
      <c r="AM35" s="11">
        <v>1</v>
      </c>
      <c r="AN35" t="s">
        <v>1689</v>
      </c>
    </row>
    <row r="36" spans="1:41" x14ac:dyDescent="0.25">
      <c r="A36" t="s">
        <v>224</v>
      </c>
      <c r="B36" t="s">
        <v>99</v>
      </c>
      <c r="C36">
        <v>2019</v>
      </c>
      <c r="D36" t="s">
        <v>1281</v>
      </c>
      <c r="E36">
        <v>0</v>
      </c>
      <c r="G36" t="s">
        <v>266</v>
      </c>
      <c r="H36">
        <v>0</v>
      </c>
      <c r="I36" s="11" t="s">
        <v>268</v>
      </c>
      <c r="J36" s="11" t="s">
        <v>268</v>
      </c>
      <c r="M36" s="11">
        <v>-1</v>
      </c>
      <c r="N36" s="11" t="s">
        <v>1304</v>
      </c>
      <c r="O36" s="11" t="s">
        <v>1531</v>
      </c>
      <c r="P36" s="11" t="s">
        <v>268</v>
      </c>
      <c r="Q36" t="s">
        <v>268</v>
      </c>
      <c r="R36" s="11">
        <v>0.5</v>
      </c>
      <c r="S36" s="11">
        <v>0.9</v>
      </c>
      <c r="T36" s="11" t="s">
        <v>1330</v>
      </c>
      <c r="U36" s="11" t="s">
        <v>1286</v>
      </c>
      <c r="V36" s="11"/>
      <c r="W36">
        <v>88</v>
      </c>
      <c r="X36" s="11">
        <v>2</v>
      </c>
      <c r="Y36" s="22">
        <f t="shared" si="5"/>
        <v>2.2222222222222223E-2</v>
      </c>
      <c r="Z36" s="58">
        <v>0</v>
      </c>
      <c r="AA36" s="58">
        <v>0</v>
      </c>
      <c r="AB36" s="58">
        <v>2</v>
      </c>
      <c r="AC36" s="2" t="s">
        <v>1304</v>
      </c>
      <c r="AD36" t="s">
        <v>1530</v>
      </c>
      <c r="AE36">
        <v>0</v>
      </c>
      <c r="AF36">
        <v>0</v>
      </c>
      <c r="AG36">
        <v>1</v>
      </c>
      <c r="AH36" s="66" t="str">
        <f t="shared" si="1"/>
        <v>0</v>
      </c>
      <c r="AI36" s="66" t="str">
        <f t="shared" si="2"/>
        <v>1</v>
      </c>
      <c r="AJ36" s="11" t="str">
        <f t="shared" si="3"/>
        <v>1</v>
      </c>
      <c r="AK36" s="11">
        <v>0</v>
      </c>
      <c r="AL36" s="11">
        <v>1</v>
      </c>
      <c r="AM36" s="11">
        <v>1</v>
      </c>
    </row>
    <row r="37" spans="1:41" x14ac:dyDescent="0.25">
      <c r="A37" t="s">
        <v>226</v>
      </c>
      <c r="B37" t="s">
        <v>101</v>
      </c>
      <c r="C37">
        <v>2019</v>
      </c>
      <c r="D37" t="s">
        <v>1281</v>
      </c>
      <c r="E37">
        <v>0</v>
      </c>
      <c r="G37" t="s">
        <v>266</v>
      </c>
      <c r="H37">
        <v>0</v>
      </c>
      <c r="I37" s="11" t="s">
        <v>268</v>
      </c>
      <c r="J37" s="11" t="s">
        <v>268</v>
      </c>
      <c r="M37" s="11">
        <v>-2</v>
      </c>
      <c r="N37" s="11" t="s">
        <v>1304</v>
      </c>
      <c r="O37" s="11" t="s">
        <v>1359</v>
      </c>
      <c r="P37" s="11" t="s">
        <v>268</v>
      </c>
      <c r="Q37" t="s">
        <v>268</v>
      </c>
      <c r="R37" s="11">
        <v>8</v>
      </c>
      <c r="S37" s="11">
        <v>7.5</v>
      </c>
      <c r="T37" s="11" t="s">
        <v>1330</v>
      </c>
      <c r="U37" s="11" t="s">
        <v>1368</v>
      </c>
      <c r="V37" s="11"/>
      <c r="W37">
        <v>0</v>
      </c>
      <c r="X37" s="11">
        <v>72</v>
      </c>
      <c r="Y37" s="22">
        <f t="shared" si="5"/>
        <v>1</v>
      </c>
      <c r="Z37" s="58">
        <v>0</v>
      </c>
      <c r="AA37" s="58">
        <v>72</v>
      </c>
      <c r="AB37" s="58">
        <v>0</v>
      </c>
      <c r="AC37" s="2" t="s">
        <v>1304</v>
      </c>
      <c r="AD37" t="s">
        <v>1538</v>
      </c>
      <c r="AE37">
        <v>0</v>
      </c>
      <c r="AF37">
        <v>1</v>
      </c>
      <c r="AG37">
        <v>0</v>
      </c>
      <c r="AH37" s="66" t="str">
        <f t="shared" si="1"/>
        <v>1</v>
      </c>
      <c r="AI37" s="66" t="str">
        <f t="shared" si="2"/>
        <v>0</v>
      </c>
      <c r="AJ37" s="11" t="str">
        <f t="shared" si="3"/>
        <v>1</v>
      </c>
      <c r="AK37" s="11">
        <v>1</v>
      </c>
      <c r="AL37" s="11">
        <v>0</v>
      </c>
      <c r="AM37" s="11">
        <v>1</v>
      </c>
    </row>
    <row r="38" spans="1:41" x14ac:dyDescent="0.25">
      <c r="A38" t="s">
        <v>227</v>
      </c>
      <c r="B38" t="s">
        <v>102</v>
      </c>
      <c r="C38">
        <v>2019</v>
      </c>
      <c r="D38" t="s">
        <v>1281</v>
      </c>
      <c r="E38">
        <v>0</v>
      </c>
      <c r="G38" t="s">
        <v>266</v>
      </c>
      <c r="H38">
        <v>0</v>
      </c>
      <c r="I38" s="11" t="s">
        <v>268</v>
      </c>
      <c r="J38" s="11" t="s">
        <v>268</v>
      </c>
      <c r="K38" t="s">
        <v>1541</v>
      </c>
      <c r="M38" s="11">
        <v>-2</v>
      </c>
      <c r="N38" s="11" t="s">
        <v>277</v>
      </c>
      <c r="O38" s="11" t="s">
        <v>1539</v>
      </c>
      <c r="P38" s="11" t="s">
        <v>1540</v>
      </c>
      <c r="Q38" t="s">
        <v>1307</v>
      </c>
      <c r="R38" s="11">
        <v>8</v>
      </c>
      <c r="S38" s="11">
        <v>7.5</v>
      </c>
      <c r="T38" s="11" t="s">
        <v>1330</v>
      </c>
      <c r="U38" s="11" t="s">
        <v>1693</v>
      </c>
      <c r="V38" s="11"/>
      <c r="W38">
        <v>32</v>
      </c>
      <c r="X38" s="11">
        <v>0</v>
      </c>
      <c r="Y38" s="22">
        <f t="shared" si="5"/>
        <v>0</v>
      </c>
      <c r="Z38" s="58">
        <v>0</v>
      </c>
      <c r="AA38" s="58">
        <v>0</v>
      </c>
      <c r="AB38" s="58">
        <v>0</v>
      </c>
      <c r="AC38" s="2" t="s">
        <v>1308</v>
      </c>
      <c r="AD38" t="s">
        <v>1542</v>
      </c>
      <c r="AE38">
        <v>0</v>
      </c>
      <c r="AF38">
        <v>0</v>
      </c>
      <c r="AG38">
        <v>0</v>
      </c>
      <c r="AH38" s="66" t="str">
        <f t="shared" si="1"/>
        <v>0</v>
      </c>
      <c r="AI38" s="66" t="str">
        <f t="shared" si="2"/>
        <v>0</v>
      </c>
      <c r="AJ38" s="11" t="str">
        <f t="shared" si="3"/>
        <v>0</v>
      </c>
      <c r="AK38" s="11">
        <v>0</v>
      </c>
      <c r="AL38" s="11">
        <v>0</v>
      </c>
      <c r="AM38" s="11">
        <v>0</v>
      </c>
    </row>
    <row r="39" spans="1:41" x14ac:dyDescent="0.25">
      <c r="A39" t="s">
        <v>230</v>
      </c>
      <c r="B39" t="s">
        <v>105</v>
      </c>
      <c r="C39">
        <v>2019</v>
      </c>
      <c r="D39" t="s">
        <v>1281</v>
      </c>
      <c r="E39">
        <v>0</v>
      </c>
      <c r="F39" t="s">
        <v>1545</v>
      </c>
      <c r="G39" t="s">
        <v>266</v>
      </c>
      <c r="H39">
        <v>0</v>
      </c>
      <c r="I39" s="11" t="s">
        <v>268</v>
      </c>
      <c r="J39" s="11" t="s">
        <v>268</v>
      </c>
      <c r="K39" t="s">
        <v>1489</v>
      </c>
      <c r="M39" s="11">
        <v>-1</v>
      </c>
      <c r="N39" s="11" t="s">
        <v>277</v>
      </c>
      <c r="O39" s="11" t="s">
        <v>1548</v>
      </c>
      <c r="P39" s="11" t="s">
        <v>268</v>
      </c>
      <c r="Q39" t="s">
        <v>268</v>
      </c>
      <c r="R39" s="11">
        <v>6.5</v>
      </c>
      <c r="S39" s="11">
        <v>6.5</v>
      </c>
      <c r="T39" s="11" t="s">
        <v>1546</v>
      </c>
      <c r="U39" s="11" t="s">
        <v>1547</v>
      </c>
      <c r="V39" s="11"/>
      <c r="W39">
        <v>92</v>
      </c>
      <c r="X39" s="11">
        <v>0</v>
      </c>
      <c r="Y39" s="22">
        <f t="shared" si="5"/>
        <v>0</v>
      </c>
      <c r="Z39" s="58">
        <v>0</v>
      </c>
      <c r="AA39" s="58">
        <v>0</v>
      </c>
      <c r="AB39" s="58">
        <v>0</v>
      </c>
      <c r="AC39" s="2" t="s">
        <v>1308</v>
      </c>
      <c r="AE39">
        <v>0</v>
      </c>
      <c r="AF39">
        <v>0</v>
      </c>
      <c r="AG39">
        <v>0</v>
      </c>
      <c r="AH39" s="66" t="str">
        <f t="shared" si="1"/>
        <v>0</v>
      </c>
      <c r="AI39" s="66" t="str">
        <f t="shared" si="2"/>
        <v>0</v>
      </c>
      <c r="AJ39" s="11" t="str">
        <f t="shared" si="3"/>
        <v>0</v>
      </c>
      <c r="AK39" s="11">
        <v>0</v>
      </c>
      <c r="AL39" s="11">
        <v>0</v>
      </c>
      <c r="AM39" s="11">
        <v>0</v>
      </c>
      <c r="AO39" t="s">
        <v>1367</v>
      </c>
    </row>
    <row r="40" spans="1:41" x14ac:dyDescent="0.25">
      <c r="A40" t="s">
        <v>233</v>
      </c>
      <c r="B40" t="s">
        <v>108</v>
      </c>
      <c r="C40">
        <v>2020</v>
      </c>
      <c r="D40" t="s">
        <v>1281</v>
      </c>
      <c r="E40">
        <v>0</v>
      </c>
      <c r="F40" t="s">
        <v>1365</v>
      </c>
      <c r="G40" t="s">
        <v>266</v>
      </c>
      <c r="H40">
        <v>0</v>
      </c>
      <c r="I40" s="11" t="s">
        <v>268</v>
      </c>
      <c r="J40" s="11" t="s">
        <v>268</v>
      </c>
      <c r="K40" t="s">
        <v>1564</v>
      </c>
      <c r="L40" t="s">
        <v>1353</v>
      </c>
      <c r="M40" s="11" t="s">
        <v>1308</v>
      </c>
      <c r="N40" s="11" t="s">
        <v>1308</v>
      </c>
      <c r="O40" s="11" t="s">
        <v>1301</v>
      </c>
      <c r="P40" s="11" t="s">
        <v>1561</v>
      </c>
      <c r="Q40" t="s">
        <v>1375</v>
      </c>
      <c r="R40" s="11">
        <v>6</v>
      </c>
      <c r="S40" s="11">
        <v>5.85</v>
      </c>
      <c r="T40" s="11" t="s">
        <v>1330</v>
      </c>
      <c r="U40" s="11" t="s">
        <v>1559</v>
      </c>
      <c r="V40" s="11"/>
      <c r="W40">
        <v>160</v>
      </c>
      <c r="X40" s="11">
        <v>10</v>
      </c>
      <c r="Y40" s="22">
        <f t="shared" si="5"/>
        <v>5.8823529411764705E-2</v>
      </c>
      <c r="Z40" s="58">
        <v>0</v>
      </c>
      <c r="AA40" s="58">
        <v>10</v>
      </c>
      <c r="AB40" s="58">
        <v>0</v>
      </c>
      <c r="AC40" s="2" t="s">
        <v>1739</v>
      </c>
      <c r="AD40" t="s">
        <v>1711</v>
      </c>
      <c r="AE40">
        <v>0</v>
      </c>
      <c r="AF40">
        <v>1</v>
      </c>
      <c r="AG40">
        <v>0</v>
      </c>
      <c r="AH40" s="66" t="str">
        <f t="shared" si="1"/>
        <v>1</v>
      </c>
      <c r="AI40" s="66" t="str">
        <f t="shared" si="2"/>
        <v>0</v>
      </c>
      <c r="AJ40" s="11" t="str">
        <f t="shared" si="3"/>
        <v>1</v>
      </c>
      <c r="AK40" s="11">
        <v>1</v>
      </c>
      <c r="AL40" s="11">
        <v>0</v>
      </c>
      <c r="AM40" s="11">
        <v>1</v>
      </c>
      <c r="AO40" t="s">
        <v>1560</v>
      </c>
    </row>
    <row r="41" spans="1:41" x14ac:dyDescent="0.25">
      <c r="A41" t="s">
        <v>234</v>
      </c>
      <c r="B41" t="s">
        <v>109</v>
      </c>
      <c r="C41">
        <v>2019</v>
      </c>
      <c r="D41" t="s">
        <v>1281</v>
      </c>
      <c r="E41">
        <v>0</v>
      </c>
      <c r="G41" t="s">
        <v>266</v>
      </c>
      <c r="H41">
        <v>0</v>
      </c>
      <c r="I41" s="11" t="s">
        <v>268</v>
      </c>
      <c r="J41" s="11" t="s">
        <v>268</v>
      </c>
      <c r="K41" t="s">
        <v>1461</v>
      </c>
      <c r="M41" s="11" t="s">
        <v>1308</v>
      </c>
      <c r="N41" s="11" t="s">
        <v>1308</v>
      </c>
      <c r="O41" s="11" t="s">
        <v>1562</v>
      </c>
      <c r="P41" s="11" t="s">
        <v>1501</v>
      </c>
      <c r="Q41" t="s">
        <v>1358</v>
      </c>
      <c r="R41" s="11">
        <v>5</v>
      </c>
      <c r="S41" s="11">
        <v>5</v>
      </c>
      <c r="T41" s="11" t="s">
        <v>1327</v>
      </c>
      <c r="U41" s="11">
        <v>10</v>
      </c>
      <c r="V41" s="11"/>
      <c r="W41">
        <v>46</v>
      </c>
      <c r="X41" s="11">
        <v>12</v>
      </c>
      <c r="Y41" s="22">
        <f t="shared" si="5"/>
        <v>0.20689655172413793</v>
      </c>
      <c r="Z41" s="58">
        <v>2</v>
      </c>
      <c r="AA41" s="58">
        <v>10</v>
      </c>
      <c r="AB41" s="58">
        <v>0</v>
      </c>
      <c r="AC41" s="2" t="s">
        <v>1565</v>
      </c>
      <c r="AD41" t="s">
        <v>1570</v>
      </c>
      <c r="AE41">
        <v>1</v>
      </c>
      <c r="AF41">
        <v>1</v>
      </c>
      <c r="AG41">
        <v>0</v>
      </c>
      <c r="AH41" s="66" t="str">
        <f t="shared" si="1"/>
        <v>1</v>
      </c>
      <c r="AI41" s="66" t="str">
        <f t="shared" si="2"/>
        <v>1</v>
      </c>
      <c r="AJ41" s="11" t="str">
        <f t="shared" si="3"/>
        <v>1</v>
      </c>
      <c r="AK41" s="11">
        <v>1</v>
      </c>
      <c r="AL41" s="11">
        <v>1</v>
      </c>
      <c r="AM41" s="11">
        <v>1</v>
      </c>
    </row>
    <row r="42" spans="1:41" x14ac:dyDescent="0.25">
      <c r="A42" t="s">
        <v>237</v>
      </c>
      <c r="B42" t="s">
        <v>112</v>
      </c>
      <c r="C42">
        <v>2019</v>
      </c>
      <c r="D42" t="s">
        <v>1281</v>
      </c>
      <c r="E42">
        <v>0</v>
      </c>
      <c r="G42" t="s">
        <v>266</v>
      </c>
      <c r="H42">
        <v>0</v>
      </c>
      <c r="I42" s="11" t="s">
        <v>268</v>
      </c>
      <c r="J42" s="11" t="s">
        <v>268</v>
      </c>
      <c r="L42" t="s">
        <v>1377</v>
      </c>
      <c r="M42" s="11" t="s">
        <v>1308</v>
      </c>
      <c r="N42" s="11" t="s">
        <v>1308</v>
      </c>
      <c r="O42" s="11" t="s">
        <v>280</v>
      </c>
      <c r="P42" s="11" t="s">
        <v>1497</v>
      </c>
      <c r="Q42" s="4" t="s">
        <v>1358</v>
      </c>
      <c r="R42" s="11">
        <v>4.5</v>
      </c>
      <c r="S42" s="11">
        <v>4.5</v>
      </c>
      <c r="T42" s="11" t="s">
        <v>1330</v>
      </c>
      <c r="U42" s="11" t="s">
        <v>1576</v>
      </c>
      <c r="V42" s="11"/>
      <c r="W42">
        <v>25</v>
      </c>
      <c r="X42" s="11">
        <v>0</v>
      </c>
      <c r="Y42" s="22">
        <f t="shared" si="5"/>
        <v>0</v>
      </c>
      <c r="Z42" s="58">
        <v>0</v>
      </c>
      <c r="AA42" s="58">
        <v>0</v>
      </c>
      <c r="AB42" s="58">
        <v>0</v>
      </c>
      <c r="AC42" t="s">
        <v>268</v>
      </c>
      <c r="AE42">
        <v>0</v>
      </c>
      <c r="AF42">
        <v>0</v>
      </c>
      <c r="AG42">
        <v>0</v>
      </c>
      <c r="AH42" s="66" t="str">
        <f t="shared" si="1"/>
        <v>0</v>
      </c>
      <c r="AI42" s="66" t="str">
        <f t="shared" si="2"/>
        <v>0</v>
      </c>
      <c r="AJ42" s="11" t="str">
        <f t="shared" si="3"/>
        <v>0</v>
      </c>
      <c r="AK42" s="11">
        <v>0</v>
      </c>
      <c r="AL42" s="11">
        <v>0</v>
      </c>
      <c r="AM42" s="11">
        <v>0</v>
      </c>
    </row>
    <row r="43" spans="1:41" x14ac:dyDescent="0.25">
      <c r="A43" t="s">
        <v>244</v>
      </c>
      <c r="B43" t="s">
        <v>119</v>
      </c>
      <c r="C43">
        <v>2019</v>
      </c>
      <c r="D43" t="s">
        <v>1281</v>
      </c>
      <c r="E43">
        <v>1</v>
      </c>
      <c r="G43" t="s">
        <v>266</v>
      </c>
      <c r="H43">
        <v>0</v>
      </c>
      <c r="I43" s="11" t="s">
        <v>268</v>
      </c>
      <c r="J43" s="11" t="s">
        <v>268</v>
      </c>
      <c r="K43" t="s">
        <v>1461</v>
      </c>
      <c r="M43" s="11">
        <v>-2</v>
      </c>
      <c r="N43" s="11" t="s">
        <v>1304</v>
      </c>
      <c r="O43" s="11" t="s">
        <v>1378</v>
      </c>
      <c r="P43" s="11" t="s">
        <v>1584</v>
      </c>
      <c r="Q43" s="4" t="s">
        <v>1358</v>
      </c>
      <c r="R43" s="11">
        <v>1</v>
      </c>
      <c r="S43" s="11" t="s">
        <v>1308</v>
      </c>
      <c r="T43" s="11" t="s">
        <v>1285</v>
      </c>
      <c r="U43" s="11" t="s">
        <v>1304</v>
      </c>
      <c r="V43" s="11"/>
      <c r="W43">
        <v>25</v>
      </c>
      <c r="X43" s="11">
        <v>6</v>
      </c>
      <c r="Y43" s="22">
        <f t="shared" si="5"/>
        <v>0.19354838709677419</v>
      </c>
      <c r="Z43" s="58">
        <v>0</v>
      </c>
      <c r="AA43" s="58">
        <v>0</v>
      </c>
      <c r="AB43" s="58">
        <v>6</v>
      </c>
      <c r="AC43" s="2" t="s">
        <v>1308</v>
      </c>
      <c r="AD43" t="s">
        <v>1786</v>
      </c>
      <c r="AE43">
        <v>0</v>
      </c>
      <c r="AF43">
        <v>1</v>
      </c>
      <c r="AG43">
        <v>1</v>
      </c>
      <c r="AH43" s="66" t="str">
        <f t="shared" si="1"/>
        <v>1</v>
      </c>
      <c r="AI43" s="66" t="str">
        <f t="shared" si="2"/>
        <v>1</v>
      </c>
      <c r="AJ43" s="11" t="str">
        <f t="shared" si="3"/>
        <v>1</v>
      </c>
      <c r="AK43" s="11">
        <v>1</v>
      </c>
      <c r="AL43" s="11">
        <v>1</v>
      </c>
      <c r="AM43" s="11">
        <v>1</v>
      </c>
    </row>
    <row r="44" spans="1:41" x14ac:dyDescent="0.25">
      <c r="A44" t="s">
        <v>249</v>
      </c>
      <c r="B44" t="s">
        <v>124</v>
      </c>
      <c r="C44">
        <v>2020</v>
      </c>
      <c r="D44" t="s">
        <v>1281</v>
      </c>
      <c r="E44">
        <v>0</v>
      </c>
      <c r="F44" t="s">
        <v>1341</v>
      </c>
      <c r="G44" t="s">
        <v>266</v>
      </c>
      <c r="H44">
        <v>0</v>
      </c>
      <c r="I44" s="11" t="s">
        <v>268</v>
      </c>
      <c r="J44" s="11" t="s">
        <v>268</v>
      </c>
      <c r="K44" t="s">
        <v>1461</v>
      </c>
      <c r="M44" s="11" t="s">
        <v>1308</v>
      </c>
      <c r="N44" s="11" t="s">
        <v>1308</v>
      </c>
      <c r="O44" s="11" t="s">
        <v>1451</v>
      </c>
      <c r="P44" s="11" t="s">
        <v>1498</v>
      </c>
      <c r="Q44" t="s">
        <v>1450</v>
      </c>
      <c r="R44" s="11">
        <v>4</v>
      </c>
      <c r="S44" s="11">
        <v>3</v>
      </c>
      <c r="T44" s="11" t="s">
        <v>1327</v>
      </c>
      <c r="U44" s="11" t="s">
        <v>1455</v>
      </c>
      <c r="V44" s="11"/>
      <c r="W44">
        <v>86</v>
      </c>
      <c r="X44" s="11">
        <v>8</v>
      </c>
      <c r="Y44" s="22">
        <f t="shared" si="5"/>
        <v>8.5106382978723402E-2</v>
      </c>
      <c r="Z44" s="58">
        <v>0</v>
      </c>
      <c r="AA44" s="58">
        <v>8</v>
      </c>
      <c r="AB44" s="58">
        <v>0</v>
      </c>
      <c r="AC44" s="2" t="s">
        <v>1595</v>
      </c>
      <c r="AD44" t="s">
        <v>1725</v>
      </c>
      <c r="AE44">
        <v>0</v>
      </c>
      <c r="AF44">
        <v>1</v>
      </c>
      <c r="AG44">
        <v>0</v>
      </c>
      <c r="AH44" s="66" t="str">
        <f t="shared" si="1"/>
        <v>1</v>
      </c>
      <c r="AI44" s="66" t="str">
        <f t="shared" si="2"/>
        <v>0</v>
      </c>
      <c r="AJ44" s="11" t="str">
        <f t="shared" si="3"/>
        <v>1</v>
      </c>
      <c r="AK44" s="11">
        <v>1</v>
      </c>
      <c r="AL44" s="11">
        <v>0</v>
      </c>
      <c r="AM44" s="11">
        <v>1</v>
      </c>
    </row>
    <row r="45" spans="1:41" x14ac:dyDescent="0.25">
      <c r="A45" t="s">
        <v>252</v>
      </c>
      <c r="B45" t="s">
        <v>127</v>
      </c>
      <c r="C45">
        <v>2020</v>
      </c>
      <c r="D45" t="s">
        <v>1281</v>
      </c>
      <c r="E45">
        <v>0</v>
      </c>
      <c r="F45" t="s">
        <v>1521</v>
      </c>
      <c r="G45" t="s">
        <v>266</v>
      </c>
      <c r="H45">
        <v>0</v>
      </c>
      <c r="I45" s="11" t="s">
        <v>268</v>
      </c>
      <c r="J45" s="11" t="s">
        <v>268</v>
      </c>
      <c r="K45" t="s">
        <v>1461</v>
      </c>
      <c r="M45" s="11" t="s">
        <v>1301</v>
      </c>
      <c r="N45" s="11" t="s">
        <v>1308</v>
      </c>
      <c r="O45" s="11" t="s">
        <v>1597</v>
      </c>
      <c r="P45" s="11" t="s">
        <v>1506</v>
      </c>
      <c r="Q45" t="s">
        <v>1307</v>
      </c>
      <c r="R45" s="11">
        <v>7</v>
      </c>
      <c r="S45" s="11">
        <v>6.95</v>
      </c>
      <c r="T45" s="11" t="s">
        <v>1330</v>
      </c>
      <c r="U45" s="11" t="s">
        <v>1596</v>
      </c>
      <c r="V45" s="11"/>
      <c r="W45">
        <v>102</v>
      </c>
      <c r="X45" s="11">
        <v>19</v>
      </c>
      <c r="Y45" s="22">
        <f t="shared" si="5"/>
        <v>0.15702479338842976</v>
      </c>
      <c r="Z45" s="58">
        <v>0</v>
      </c>
      <c r="AA45" s="58">
        <v>3</v>
      </c>
      <c r="AB45" s="58">
        <v>16</v>
      </c>
      <c r="AC45" s="2" t="s">
        <v>1598</v>
      </c>
      <c r="AD45" t="s">
        <v>1729</v>
      </c>
      <c r="AE45">
        <v>0</v>
      </c>
      <c r="AF45">
        <v>1</v>
      </c>
      <c r="AG45">
        <v>1</v>
      </c>
      <c r="AH45" s="66" t="str">
        <f t="shared" si="1"/>
        <v>1</v>
      </c>
      <c r="AI45" s="66" t="str">
        <f t="shared" si="2"/>
        <v>1</v>
      </c>
      <c r="AJ45" s="11" t="str">
        <f t="shared" si="3"/>
        <v>1</v>
      </c>
      <c r="AK45" s="11">
        <v>1</v>
      </c>
      <c r="AL45" s="11">
        <v>1</v>
      </c>
      <c r="AM45" s="11">
        <v>1</v>
      </c>
      <c r="AO45" t="s">
        <v>1367</v>
      </c>
    </row>
    <row r="46" spans="1:41" x14ac:dyDescent="0.25">
      <c r="W46">
        <f>SUM(W2:W45)</f>
        <v>2656</v>
      </c>
      <c r="X46">
        <f>SUM(X2:X45)</f>
        <v>345</v>
      </c>
      <c r="Y46" s="22">
        <f>X46/W46</f>
        <v>0.12989457831325302</v>
      </c>
      <c r="AA46">
        <f>SUM(AA2:AA45)</f>
        <v>276</v>
      </c>
    </row>
    <row r="47" spans="1:41" x14ac:dyDescent="0.25">
      <c r="I47" s="11" t="s">
        <v>1815</v>
      </c>
      <c r="AA47" s="2">
        <f>AA46/W46</f>
        <v>0.10391566265060241</v>
      </c>
    </row>
    <row r="48" spans="1:41" x14ac:dyDescent="0.25">
      <c r="K48" t="s">
        <v>1817</v>
      </c>
      <c r="L48">
        <v>28</v>
      </c>
    </row>
    <row r="49" spans="11:12" x14ac:dyDescent="0.25">
      <c r="K49" t="s">
        <v>1774</v>
      </c>
      <c r="L49">
        <f>L48/44</f>
        <v>0.63636363636363635</v>
      </c>
    </row>
    <row r="50" spans="11:12" x14ac:dyDescent="0.25">
      <c r="K50" t="s">
        <v>1813</v>
      </c>
      <c r="L50">
        <v>16</v>
      </c>
    </row>
    <row r="51" spans="11:12" x14ac:dyDescent="0.25">
      <c r="K51" t="s">
        <v>1774</v>
      </c>
      <c r="L51">
        <f>16/44</f>
        <v>0.36363636363636365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final + key</vt:lpstr>
      <vt:lpstr>flow-chart</vt:lpstr>
      <vt:lpstr>analysis-all</vt:lpstr>
      <vt:lpstr>analysis(Qor S)</vt:lpstr>
      <vt:lpstr>analysis(not Q,S)</vt:lpstr>
      <vt:lpstr>non-fMRI</vt:lpstr>
      <vt:lpstr>fMRI</vt:lpstr>
      <vt:lpstr>filter</vt:lpstr>
      <vt:lpstr>no filter</vt:lpstr>
      <vt:lpstr>PS</vt:lpstr>
      <vt:lpstr>prescreened studies</vt:lpstr>
      <vt:lpstr>draft</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Anthony</dc:creator>
  <cp:lastModifiedBy>Anthony</cp:lastModifiedBy>
  <dcterms:created xsi:type="dcterms:W3CDTF">2020-05-05T22:19:00Z</dcterms:created>
  <dcterms:modified xsi:type="dcterms:W3CDTF">2020-06-02T02:50:57Z</dcterms:modified>
</cp:coreProperties>
</file>