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326" windowWidth="18210" windowHeight="5565" activeTab="0"/>
  </bookViews>
  <sheets>
    <sheet name="Introduction" sheetId="1" r:id="rId1"/>
    <sheet name="Goldsmiths" sheetId="2" r:id="rId2"/>
    <sheet name="Royal Holloway" sheetId="3" r:id="rId3"/>
    <sheet name="UCL" sheetId="4" r:id="rId4"/>
    <sheet name="Summary" sheetId="5" r:id="rId5"/>
  </sheets>
  <definedNames/>
  <calcPr fullCalcOnLoad="1"/>
</workbook>
</file>

<file path=xl/comments2.xml><?xml version="1.0" encoding="utf-8"?>
<comments xmlns="http://schemas.openxmlformats.org/spreadsheetml/2006/main">
  <authors>
    <author>Rui Miao</author>
  </authors>
  <commentList>
    <comment ref="A15" authorId="0">
      <text>
        <r>
          <rPr>
            <sz val="8"/>
            <rFont val="Tahoma"/>
            <family val="0"/>
          </rPr>
          <t xml:space="preserve">Development of </t>
        </r>
        <r>
          <rPr>
            <b/>
            <sz val="8"/>
            <rFont val="Tahoma"/>
            <family val="2"/>
          </rPr>
          <t>Selection Policy</t>
        </r>
        <r>
          <rPr>
            <sz val="8"/>
            <rFont val="Tahoma"/>
            <family val="0"/>
          </rPr>
          <t xml:space="preserve"> for the collection.</t>
        </r>
      </text>
    </comment>
    <comment ref="A17" authorId="0">
      <text>
        <r>
          <rPr>
            <sz val="8"/>
            <rFont val="Tahoma"/>
            <family val="2"/>
          </rPr>
          <t xml:space="preserve">The application of the selection process, guided by the </t>
        </r>
        <r>
          <rPr>
            <b/>
            <sz val="8"/>
            <rFont val="Tahoma"/>
            <family val="2"/>
          </rPr>
          <t>Selection Policy.</t>
        </r>
      </text>
    </comment>
    <comment ref="A19" authorId="0">
      <text>
        <r>
          <rPr>
            <sz val="8"/>
            <rFont val="Tahoma"/>
            <family val="2"/>
          </rPr>
          <t xml:space="preserve">Recording of </t>
        </r>
        <r>
          <rPr>
            <b/>
            <sz val="8"/>
            <rFont val="Tahoma"/>
            <family val="2"/>
          </rPr>
          <t>metadata</t>
        </r>
        <r>
          <rPr>
            <sz val="8"/>
            <rFont val="Tahoma"/>
            <family val="2"/>
          </rPr>
          <t xml:space="preserve"> describing the scope, results and justification for the selection decisions.</t>
        </r>
      </text>
    </comment>
    <comment ref="A22" authorId="0">
      <text>
        <r>
          <rPr>
            <sz val="8"/>
            <rFont val="Tahoma"/>
            <family val="2"/>
          </rPr>
          <t xml:space="preserve">Specification of submission requirements for producers/depositors.
</t>
        </r>
      </text>
    </comment>
    <comment ref="A23" authorId="0">
      <text>
        <r>
          <rPr>
            <sz val="8"/>
            <rFont val="Tahoma"/>
            <family val="2"/>
          </rPr>
          <t>Communication and negotiation with producers/depositors.</t>
        </r>
      </text>
    </comment>
    <comment ref="A24" authorId="0">
      <text>
        <r>
          <rPr>
            <sz val="8"/>
            <rFont val="Tahoma"/>
            <family val="2"/>
          </rPr>
          <t>Recording of metadata relating to submission requirements.</t>
        </r>
      </text>
    </comment>
    <comment ref="A27" authorId="0">
      <text>
        <r>
          <rPr>
            <sz val="8"/>
            <rFont val="Tahoma"/>
            <family val="2"/>
          </rPr>
          <t>This might include investigating the current IPR situation and who the relevant IPR holders are.</t>
        </r>
      </text>
    </comment>
    <comment ref="A29" authorId="0">
      <text>
        <r>
          <rPr>
            <sz val="8"/>
            <rFont val="Tahoma"/>
            <family val="2"/>
          </rPr>
          <t>Negotiation of rights to preserve and provide access with producers/depositors.</t>
        </r>
      </text>
    </comment>
    <comment ref="A31" authorId="0">
      <text>
        <r>
          <rPr>
            <sz val="8"/>
            <rFont val="Tahoma"/>
            <family val="2"/>
          </rPr>
          <t>Negotiation of rights to provide access with producers/depositors.</t>
        </r>
      </text>
    </comment>
    <comment ref="A33" authorId="0">
      <text>
        <r>
          <rPr>
            <sz val="8"/>
            <rFont val="Tahoma"/>
            <family val="2"/>
          </rPr>
          <t>Recording of right metadata.</t>
        </r>
      </text>
    </comment>
    <comment ref="A36" authorId="0">
      <text>
        <r>
          <rPr>
            <sz val="8"/>
            <rFont val="Tahoma"/>
            <family val="2"/>
          </rPr>
          <t>Ordering and re-ordering of the object, where it has been found to be of an insufficient level of quality during the Check-in or Quality Assurance processes.</t>
        </r>
      </text>
    </comment>
    <comment ref="A37" authorId="0">
      <text>
        <r>
          <rPr>
            <sz val="8"/>
            <rFont val="Tahoma"/>
            <family val="2"/>
          </rPr>
          <t>invoicing and administration for payments made.</t>
        </r>
      </text>
    </comment>
    <comment ref="A38" authorId="0">
      <text>
        <r>
          <rPr>
            <sz val="8"/>
            <rFont val="Tahoma"/>
            <family val="2"/>
          </rPr>
          <t>Record ordering and invoicing metadata.</t>
        </r>
      </text>
    </comment>
    <comment ref="A40" authorId="0">
      <text>
        <r>
          <rPr>
            <sz val="8"/>
            <rFont val="Tahoma"/>
            <family val="2"/>
          </rPr>
          <t>Transport of the object to the preserving organisation.</t>
        </r>
        <r>
          <rPr>
            <sz val="8"/>
            <rFont val="Tahoma"/>
            <family val="0"/>
          </rPr>
          <t xml:space="preserve">
</t>
        </r>
      </text>
    </comment>
    <comment ref="A42" authorId="0">
      <text>
        <r>
          <rPr>
            <sz val="8"/>
            <rFont val="Tahoma"/>
            <family val="2"/>
          </rPr>
          <t>Record obtaining metadata.</t>
        </r>
      </text>
    </comment>
    <comment ref="A45" authorId="0">
      <text>
        <r>
          <rPr>
            <sz val="8"/>
            <rFont val="Tahoma"/>
            <family val="2"/>
          </rPr>
          <t>Verify titles, issues, filenames.</t>
        </r>
        <r>
          <rPr>
            <sz val="8"/>
            <rFont val="Tahoma"/>
            <family val="0"/>
          </rPr>
          <t xml:space="preserve">
</t>
        </r>
      </text>
    </comment>
    <comment ref="A47" authorId="0">
      <text>
        <r>
          <rPr>
            <sz val="8"/>
            <rFont val="Tahoma"/>
            <family val="2"/>
          </rPr>
          <t>Verify checksums.</t>
        </r>
      </text>
    </comment>
    <comment ref="A48" authorId="0">
      <text>
        <r>
          <rPr>
            <sz val="8"/>
            <rFont val="Tahoma"/>
            <family val="2"/>
          </rPr>
          <t>Record check-in metadata.</t>
        </r>
      </text>
    </comment>
    <comment ref="A56" authorId="0">
      <text>
        <r>
          <rPr>
            <sz val="8"/>
            <rFont val="Tahoma"/>
            <family val="2"/>
          </rPr>
          <t>Description of quality requirements and required mitigation actions should quality requirements not be met. Policy for sampling of objects for QA (if applicable).</t>
        </r>
      </text>
    </comment>
    <comment ref="A57" authorId="0">
      <text>
        <r>
          <rPr>
            <sz val="8"/>
            <rFont val="Tahoma"/>
            <family val="2"/>
          </rPr>
          <t>Characterisation of the digital objects. Identification of file format, and assessment of whether the object is valid, well formed, and/or renders correctly with current access software.</t>
        </r>
      </text>
    </comment>
    <comment ref="A58" authorId="0">
      <text>
        <r>
          <rPr>
            <sz val="8"/>
            <rFont val="Tahoma"/>
            <family val="2"/>
          </rPr>
          <t>Assessment of whether the content of the digital object is of an expected, agreed or sufficient level of quality. Typically, a manual process on a sample of the ingested objects.</t>
        </r>
      </text>
    </comment>
    <comment ref="A60" authorId="0">
      <text>
        <r>
          <rPr>
            <sz val="8"/>
            <rFont val="Tahoma"/>
            <family val="2"/>
          </rPr>
          <t>Action to mitigate quality issues (might include virus cleaning or re-ordering or obtaining the digital object).</t>
        </r>
      </text>
    </comment>
    <comment ref="A62" authorId="0">
      <text>
        <r>
          <rPr>
            <sz val="8"/>
            <rFont val="Tahoma"/>
            <family val="2"/>
          </rPr>
          <t>Record QA metadata.</t>
        </r>
        <r>
          <rPr>
            <sz val="8"/>
            <rFont val="Tahoma"/>
            <family val="0"/>
          </rPr>
          <t xml:space="preserve">
</t>
        </r>
      </text>
    </comment>
    <comment ref="A64" authorId="0">
      <text>
        <r>
          <rPr>
            <sz val="8"/>
            <rFont val="Tahoma"/>
            <family val="2"/>
          </rPr>
          <t>Commit the digital object to the repository.</t>
        </r>
      </text>
    </comment>
    <comment ref="A66" authorId="0">
      <text>
        <r>
          <rPr>
            <sz val="8"/>
            <rFont val="Tahoma"/>
            <family val="2"/>
          </rPr>
          <t>Record Deposit metadata.</t>
        </r>
        <r>
          <rPr>
            <sz val="8"/>
            <rFont val="Tahoma"/>
            <family val="0"/>
          </rPr>
          <t xml:space="preserve">
</t>
        </r>
      </text>
    </comment>
    <comment ref="A69" authorId="0">
      <text>
        <r>
          <rPr>
            <sz val="8"/>
            <rFont val="Tahoma"/>
            <family val="2"/>
          </rPr>
          <t>Update holdings records.</t>
        </r>
      </text>
    </comment>
    <comment ref="A71" authorId="0">
      <text>
        <r>
          <rPr>
            <sz val="8"/>
            <rFont val="Tahoma"/>
            <family val="2"/>
          </rPr>
          <t>Record Holdings Update metadata.</t>
        </r>
      </text>
    </comment>
    <comment ref="A74" authorId="0">
      <text>
        <r>
          <rPr>
            <sz val="8"/>
            <rFont val="Tahoma"/>
            <family val="2"/>
          </rPr>
          <t>Creation of indices for use within search engines.</t>
        </r>
      </text>
    </comment>
    <comment ref="A75" authorId="0">
      <text>
        <r>
          <rPr>
            <sz val="8"/>
            <rFont val="Tahoma"/>
            <family val="2"/>
          </rPr>
          <t>Linking the object to entries in relevant finding aids.</t>
        </r>
        <r>
          <rPr>
            <sz val="8"/>
            <rFont val="Tahoma"/>
            <family val="0"/>
          </rPr>
          <t xml:space="preserve">
</t>
        </r>
      </text>
    </comment>
    <comment ref="A76" authorId="0">
      <text>
        <r>
          <rPr>
            <sz val="8"/>
            <rFont val="Tahoma"/>
            <family val="2"/>
          </rPr>
          <t>Record Reference Linking metadata.</t>
        </r>
        <r>
          <rPr>
            <sz val="8"/>
            <rFont val="Tahoma"/>
            <family val="0"/>
          </rPr>
          <t xml:space="preserve">
</t>
        </r>
      </text>
    </comment>
    <comment ref="A82" authorId="0">
      <text>
        <r>
          <rPr>
            <sz val="8"/>
            <rFont val="Tahoma"/>
            <family val="2"/>
          </rPr>
          <t>where metadata accompanying the ingested digital object is stored, converted or reuses.</t>
        </r>
      </text>
    </comment>
    <comment ref="A83" authorId="0">
      <text>
        <r>
          <rPr>
            <sz val="8"/>
            <rFont val="Tahoma"/>
            <family val="0"/>
          </rPr>
          <t xml:space="preserve">where new metadata is created, typically as part of a manual cataloguing process
</t>
        </r>
      </text>
    </comment>
    <comment ref="A85" authorId="0">
      <text>
        <r>
          <rPr>
            <sz val="8"/>
            <rFont val="Tahoma"/>
            <family val="2"/>
          </rPr>
          <t>where metadata is extracted from the digital object, typically as part of an automated characterisation or metadata extraction process.</t>
        </r>
      </text>
    </comment>
    <comment ref="A93" authorId="0">
      <text>
        <r>
          <rPr>
            <sz val="8"/>
            <rFont val="Tahoma"/>
            <family val="2"/>
          </rPr>
          <t>Monitoring for the need to upgrade or update systems or hardware due to technology obsolescence.</t>
        </r>
      </text>
    </comment>
    <comment ref="A94" authorId="0">
      <text>
        <r>
          <rPr>
            <sz val="8"/>
            <rFont val="Tahoma"/>
            <family val="2"/>
          </rPr>
          <t>Maintenance and auditing of repository system security.</t>
        </r>
      </text>
    </comment>
    <comment ref="A95" authorId="0">
      <text>
        <r>
          <rPr>
            <sz val="8"/>
            <rFont val="Tahoma"/>
            <family val="2"/>
          </rPr>
          <t>Recording and reporting of statistics.</t>
        </r>
      </text>
    </comment>
    <comment ref="A97" authorId="0">
      <text>
        <r>
          <rPr>
            <sz val="8"/>
            <rFont val="Tahoma"/>
            <family val="2"/>
          </rPr>
          <t>Planning for recovery and re-establishment of the repository in the event of disaster.</t>
        </r>
        <r>
          <rPr>
            <sz val="8"/>
            <rFont val="Tahoma"/>
            <family val="0"/>
          </rPr>
          <t xml:space="preserve">
</t>
        </r>
      </text>
    </comment>
    <comment ref="A98" authorId="0">
      <text>
        <r>
          <rPr>
            <sz val="8"/>
            <rFont val="Tahoma"/>
            <family val="2"/>
          </rPr>
          <t>Management processes associated with effective maintenance and synchronisation of multiple node storage.</t>
        </r>
        <r>
          <rPr>
            <sz val="8"/>
            <rFont val="Tahoma"/>
            <family val="0"/>
          </rPr>
          <t xml:space="preserve">
</t>
        </r>
      </text>
    </comment>
    <comment ref="A99" authorId="0">
      <text>
        <r>
          <rPr>
            <sz val="8"/>
            <rFont val="Tahoma"/>
            <family val="2"/>
          </rPr>
          <t>Procurement of storage hardware.</t>
        </r>
      </text>
    </comment>
    <comment ref="A101" authorId="0">
      <text>
        <r>
          <rPr>
            <sz val="8"/>
            <rFont val="Tahoma"/>
            <family val="2"/>
          </rPr>
          <t>Costs associated with hardware purchases.</t>
        </r>
        <r>
          <rPr>
            <sz val="8"/>
            <rFont val="Tahoma"/>
            <family val="0"/>
          </rPr>
          <t xml:space="preserve">
</t>
        </r>
      </text>
    </comment>
    <comment ref="A102" authorId="0">
      <text>
        <r>
          <rPr>
            <sz val="8"/>
            <rFont val="Tahoma"/>
            <family val="2"/>
          </rPr>
          <t>Maintenance and support necessary to keep the storage fully functional over time.</t>
        </r>
        <r>
          <rPr>
            <sz val="8"/>
            <rFont val="Tahoma"/>
            <family val="0"/>
          </rPr>
          <t xml:space="preserve">
</t>
        </r>
      </text>
    </comment>
    <comment ref="A104" authorId="0">
      <text>
        <r>
          <rPr>
            <sz val="8"/>
            <rFont val="Tahoma"/>
            <family val="2"/>
          </rPr>
          <t>Moving digital objects to new hardware.</t>
        </r>
        <r>
          <rPr>
            <sz val="8"/>
            <rFont val="Tahoma"/>
            <family val="0"/>
          </rPr>
          <t xml:space="preserve">
</t>
        </r>
      </text>
    </comment>
    <comment ref="A106" authorId="0">
      <text>
        <r>
          <rPr>
            <sz val="8"/>
            <rFont val="Tahoma"/>
            <family val="2"/>
          </rPr>
          <t>Development of backup policy and procedure.</t>
        </r>
        <r>
          <rPr>
            <sz val="8"/>
            <rFont val="Tahoma"/>
            <family val="0"/>
          </rPr>
          <t xml:space="preserve">
</t>
        </r>
      </text>
    </comment>
    <comment ref="A107" authorId="0">
      <text>
        <r>
          <rPr>
            <sz val="8"/>
            <rFont val="Tahoma"/>
            <family val="2"/>
          </rPr>
          <t>Planned backup activity.</t>
        </r>
      </text>
    </comment>
    <comment ref="A108" authorId="0">
      <text>
        <r>
          <rPr>
            <sz val="8"/>
            <rFont val="Tahoma"/>
            <family val="2"/>
          </rPr>
          <t>Irregular (and hopefully infrequent) recovery of data from backups.</t>
        </r>
        <r>
          <rPr>
            <sz val="8"/>
            <rFont val="Tahoma"/>
            <family val="0"/>
          </rPr>
          <t xml:space="preserve">
</t>
        </r>
      </text>
    </comment>
    <comment ref="A110" authorId="0">
      <text>
        <r>
          <rPr>
            <sz val="8"/>
            <rFont val="Tahoma"/>
            <family val="2"/>
          </rPr>
          <t>Automated auditing of stored objects ensuring matching re-generated checksums with previously sorted checksums to identify changes or loss of content.</t>
        </r>
      </text>
    </comment>
    <comment ref="A111" authorId="0">
      <text>
        <r>
          <rPr>
            <sz val="8"/>
            <rFont val="Tahoma"/>
            <family val="2"/>
          </rPr>
          <t>Manually inspection of a sample of digital objects to ensure they can be retrieved and rendered as expected.</t>
        </r>
        <r>
          <rPr>
            <sz val="8"/>
            <rFont val="Tahoma"/>
            <family val="0"/>
          </rPr>
          <t xml:space="preserve">
</t>
        </r>
      </text>
    </comment>
    <comment ref="A112" authorId="0">
      <text>
        <r>
          <rPr>
            <sz val="8"/>
            <rFont val="Tahoma"/>
            <family val="2"/>
          </rPr>
          <t>Record Inspection metadata.</t>
        </r>
      </text>
    </comment>
    <comment ref="A119" authorId="0">
      <text>
        <r>
          <rPr>
            <sz val="8"/>
            <rFont val="Tahoma"/>
            <family val="2"/>
          </rPr>
          <t>Focusing on technology changes in areas such as file formats, rendering tools, environments.</t>
        </r>
        <r>
          <rPr>
            <sz val="8"/>
            <rFont val="Tahoma"/>
            <family val="0"/>
          </rPr>
          <t xml:space="preserve">
</t>
        </r>
      </text>
    </comment>
    <comment ref="A121" authorId="0">
      <text>
        <r>
          <rPr>
            <sz val="8"/>
            <rFont val="Tahoma"/>
            <family val="2"/>
          </rPr>
          <t>Capturing preservation planning requirements from the preserving organisations preservation policy and broader organisational strategy.</t>
        </r>
      </text>
    </comment>
    <comment ref="A123" authorId="0">
      <text>
        <r>
          <rPr>
            <sz val="8"/>
            <rFont val="Tahoma"/>
            <family val="2"/>
          </rPr>
          <t>Gathering requirements influenced by the end users of the objects.</t>
        </r>
      </text>
    </comment>
    <comment ref="A124" authorId="0">
      <text>
        <r>
          <rPr>
            <sz val="8"/>
            <rFont val="Tahoma"/>
            <family val="2"/>
          </rPr>
          <t>Monitoring of the producer of the digital objects (if applicable).</t>
        </r>
        <r>
          <rPr>
            <sz val="8"/>
            <rFont val="Tahoma"/>
            <family val="0"/>
          </rPr>
          <t xml:space="preserve">
</t>
        </r>
      </text>
    </comment>
    <comment ref="A125" authorId="0">
      <text>
        <r>
          <rPr>
            <sz val="8"/>
            <rFont val="Tahoma"/>
            <family val="2"/>
          </rPr>
          <t>Recording of requirements for preservation planning based on information gathered by preservation watch activities.</t>
        </r>
        <r>
          <rPr>
            <sz val="8"/>
            <rFont val="Tahoma"/>
            <family val="0"/>
          </rPr>
          <t xml:space="preserve">
</t>
        </r>
      </text>
    </comment>
    <comment ref="A127" authorId="0">
      <text>
        <r>
          <rPr>
            <sz val="8"/>
            <rFont val="Tahoma"/>
            <family val="2"/>
          </rPr>
          <t>Assessment of planning requirements and preservation solutions, and development of preservation plans.</t>
        </r>
      </text>
    </comment>
    <comment ref="A129" authorId="0">
      <text>
        <r>
          <rPr>
            <sz val="8"/>
            <rFont val="Tahoma"/>
            <family val="2"/>
          </rPr>
          <t>Updating preservation metadata, such as Representation solutions, and development of preservation plans.</t>
        </r>
      </text>
    </comment>
    <comment ref="A131" authorId="0">
      <text>
        <r>
          <rPr>
            <sz val="8"/>
            <rFont val="Tahoma"/>
            <family val="2"/>
          </rPr>
          <t>Obtain/integrate new preservation action tool.</t>
        </r>
      </text>
    </comment>
    <comment ref="A132" authorId="0">
      <text>
        <r>
          <rPr>
            <sz val="8"/>
            <rFont val="Tahoma"/>
            <family val="2"/>
          </rPr>
          <t>Updating preservation metadata, such as Representation Information, based on preservation planning conclusions.</t>
        </r>
      </text>
    </comment>
    <comment ref="A133" authorId="0">
      <text>
        <r>
          <rPr>
            <sz val="8"/>
            <rFont val="Tahoma"/>
            <family val="2"/>
          </rPr>
          <t>Perform an evaluation and quality assurance.</t>
        </r>
      </text>
    </comment>
    <comment ref="A134" authorId="0">
      <text>
        <r>
          <rPr>
            <sz val="8"/>
            <rFont val="Tahoma"/>
            <family val="2"/>
          </rPr>
          <t>Record Preservation Action metadata.</t>
        </r>
        <r>
          <rPr>
            <sz val="8"/>
            <rFont val="Tahoma"/>
            <family val="0"/>
          </rPr>
          <t xml:space="preserve">
</t>
        </r>
      </text>
    </comment>
    <comment ref="A148" authorId="0">
      <text>
        <r>
          <rPr>
            <sz val="8"/>
            <rFont val="Tahoma"/>
            <family val="2"/>
          </rPr>
          <t>Retrieval of digital objects and Provision of access to users.</t>
        </r>
        <r>
          <rPr>
            <sz val="8"/>
            <rFont val="Tahoma"/>
            <family val="0"/>
          </rPr>
          <t xml:space="preserve">
</t>
        </r>
      </text>
    </comment>
    <comment ref="A150" authorId="0">
      <text>
        <r>
          <rPr>
            <sz val="8"/>
            <rFont val="Tahoma"/>
            <family val="2"/>
          </rPr>
          <t>Provision of software and/or information to facilitate rendering of the digital objects by the user.</t>
        </r>
        <r>
          <rPr>
            <sz val="8"/>
            <rFont val="Tahoma"/>
            <family val="0"/>
          </rPr>
          <t xml:space="preserve">
</t>
        </r>
      </text>
    </comment>
    <comment ref="A152" authorId="0">
      <text>
        <r>
          <rPr>
            <sz val="8"/>
            <rFont val="Tahoma"/>
            <family val="2"/>
          </rPr>
          <t>Record usage metadata.</t>
        </r>
        <r>
          <rPr>
            <sz val="8"/>
            <rFont val="Tahoma"/>
            <family val="0"/>
          </rPr>
          <t xml:space="preserve">
</t>
        </r>
      </text>
    </comment>
    <comment ref="A154" authorId="0">
      <text>
        <r>
          <rPr>
            <sz val="8"/>
            <rFont val="Tahoma"/>
            <family val="2"/>
          </rPr>
          <t>Restriction of access to those users allowed to use the digital objects.</t>
        </r>
      </text>
    </comment>
    <comment ref="A155" authorId="0">
      <text>
        <r>
          <rPr>
            <sz val="8"/>
            <rFont val="Tahoma"/>
            <family val="2"/>
          </rPr>
          <t>Restriction of uses of the digital objects.</t>
        </r>
        <r>
          <rPr>
            <sz val="8"/>
            <rFont val="Tahoma"/>
            <family val="0"/>
          </rPr>
          <t xml:space="preserve">
</t>
        </r>
      </text>
    </comment>
    <comment ref="A156" authorId="0">
      <text>
        <r>
          <rPr>
            <sz val="8"/>
            <rFont val="Tahoma"/>
            <family val="2"/>
          </rPr>
          <t>Record usage metadata.</t>
        </r>
      </text>
    </comment>
  </commentList>
</comments>
</file>

<file path=xl/comments3.xml><?xml version="1.0" encoding="utf-8"?>
<comments xmlns="http://schemas.openxmlformats.org/spreadsheetml/2006/main">
  <authors>
    <author>Rui Miao</author>
  </authors>
  <commentList>
    <comment ref="A15" authorId="0">
      <text>
        <r>
          <rPr>
            <sz val="8"/>
            <rFont val="Tahoma"/>
            <family val="0"/>
          </rPr>
          <t xml:space="preserve">Development of </t>
        </r>
        <r>
          <rPr>
            <b/>
            <sz val="8"/>
            <rFont val="Tahoma"/>
            <family val="2"/>
          </rPr>
          <t>Selection Policy</t>
        </r>
        <r>
          <rPr>
            <sz val="8"/>
            <rFont val="Tahoma"/>
            <family val="0"/>
          </rPr>
          <t xml:space="preserve"> for the collection.</t>
        </r>
      </text>
    </comment>
    <comment ref="A16" authorId="0">
      <text>
        <r>
          <rPr>
            <sz val="8"/>
            <rFont val="Tahoma"/>
            <family val="2"/>
          </rPr>
          <t xml:space="preserve">The application of the selection process, guided by the </t>
        </r>
        <r>
          <rPr>
            <b/>
            <sz val="8"/>
            <rFont val="Tahoma"/>
            <family val="2"/>
          </rPr>
          <t>Selection Policy.</t>
        </r>
      </text>
    </comment>
    <comment ref="A17" authorId="0">
      <text>
        <r>
          <rPr>
            <sz val="8"/>
            <rFont val="Tahoma"/>
            <family val="2"/>
          </rPr>
          <t xml:space="preserve">Recording of </t>
        </r>
        <r>
          <rPr>
            <b/>
            <sz val="8"/>
            <rFont val="Tahoma"/>
            <family val="2"/>
          </rPr>
          <t>metadata</t>
        </r>
        <r>
          <rPr>
            <sz val="8"/>
            <rFont val="Tahoma"/>
            <family val="2"/>
          </rPr>
          <t xml:space="preserve"> describing the scope, results and justification for the selection decisions.</t>
        </r>
      </text>
    </comment>
    <comment ref="A19" authorId="0">
      <text>
        <r>
          <rPr>
            <sz val="8"/>
            <rFont val="Tahoma"/>
            <family val="2"/>
          </rPr>
          <t xml:space="preserve">Specification of submission requirements for producers/depositors.
</t>
        </r>
      </text>
    </comment>
    <comment ref="A20" authorId="0">
      <text>
        <r>
          <rPr>
            <sz val="8"/>
            <rFont val="Tahoma"/>
            <family val="2"/>
          </rPr>
          <t>Communication and negotiation with producers/depositors.</t>
        </r>
      </text>
    </comment>
    <comment ref="A21" authorId="0">
      <text>
        <r>
          <rPr>
            <sz val="8"/>
            <rFont val="Tahoma"/>
            <family val="2"/>
          </rPr>
          <t>Recording of metadata relating to submission requirements.</t>
        </r>
      </text>
    </comment>
    <comment ref="A23" authorId="0">
      <text>
        <r>
          <rPr>
            <sz val="8"/>
            <rFont val="Tahoma"/>
            <family val="2"/>
          </rPr>
          <t>This might include investigating the current IPR situation and who the relevant IPR holders are.</t>
        </r>
      </text>
    </comment>
    <comment ref="A24" authorId="0">
      <text>
        <r>
          <rPr>
            <sz val="8"/>
            <rFont val="Tahoma"/>
            <family val="2"/>
          </rPr>
          <t>Negotiation of rights to preserve and provide access with producers/depositors.</t>
        </r>
      </text>
    </comment>
    <comment ref="A25" authorId="0">
      <text>
        <r>
          <rPr>
            <sz val="8"/>
            <rFont val="Tahoma"/>
            <family val="2"/>
          </rPr>
          <t>Negotiation of rights to provide access with producers/depositors.</t>
        </r>
      </text>
    </comment>
    <comment ref="A26" authorId="0">
      <text>
        <r>
          <rPr>
            <sz val="8"/>
            <rFont val="Tahoma"/>
            <family val="2"/>
          </rPr>
          <t>Recording of right metadata.</t>
        </r>
      </text>
    </comment>
    <comment ref="A28" authorId="0">
      <text>
        <r>
          <rPr>
            <sz val="8"/>
            <rFont val="Tahoma"/>
            <family val="2"/>
          </rPr>
          <t>Ordering and re-ordering of the object, where it has been found to be of an insufficient level of quality during the Check-in or Quality Assurance processes.</t>
        </r>
      </text>
    </comment>
    <comment ref="A29" authorId="0">
      <text>
        <r>
          <rPr>
            <sz val="8"/>
            <rFont val="Tahoma"/>
            <family val="2"/>
          </rPr>
          <t>invoicing and administration for payments made.</t>
        </r>
      </text>
    </comment>
    <comment ref="A30" authorId="0">
      <text>
        <r>
          <rPr>
            <sz val="8"/>
            <rFont val="Tahoma"/>
            <family val="2"/>
          </rPr>
          <t>Record ordering and invoicing metadata.</t>
        </r>
      </text>
    </comment>
    <comment ref="A32" authorId="0">
      <text>
        <r>
          <rPr>
            <sz val="8"/>
            <rFont val="Tahoma"/>
            <family val="2"/>
          </rPr>
          <t>Transport of the object to the preserving organisation.</t>
        </r>
        <r>
          <rPr>
            <sz val="8"/>
            <rFont val="Tahoma"/>
            <family val="0"/>
          </rPr>
          <t xml:space="preserve">
</t>
        </r>
      </text>
    </comment>
    <comment ref="A33" authorId="0">
      <text>
        <r>
          <rPr>
            <sz val="8"/>
            <rFont val="Tahoma"/>
            <family val="2"/>
          </rPr>
          <t>Record obtaining metadata.</t>
        </r>
      </text>
    </comment>
    <comment ref="A35" authorId="0">
      <text>
        <r>
          <rPr>
            <sz val="8"/>
            <rFont val="Tahoma"/>
            <family val="2"/>
          </rPr>
          <t>Verify titles, issues, filenames.</t>
        </r>
        <r>
          <rPr>
            <sz val="8"/>
            <rFont val="Tahoma"/>
            <family val="0"/>
          </rPr>
          <t xml:space="preserve">
</t>
        </r>
      </text>
    </comment>
    <comment ref="A36" authorId="0">
      <text>
        <r>
          <rPr>
            <sz val="8"/>
            <rFont val="Tahoma"/>
            <family val="2"/>
          </rPr>
          <t>Verify checksums.</t>
        </r>
      </text>
    </comment>
    <comment ref="A37" authorId="0">
      <text>
        <r>
          <rPr>
            <sz val="8"/>
            <rFont val="Tahoma"/>
            <family val="2"/>
          </rPr>
          <t>Record check-in metadata.</t>
        </r>
      </text>
    </comment>
    <comment ref="A42" authorId="0">
      <text>
        <r>
          <rPr>
            <sz val="8"/>
            <rFont val="Tahoma"/>
            <family val="2"/>
          </rPr>
          <t>Description of quality requirements and required mitigation actions should quality requirements not be met. Policy for sampling of objects for QA (if applicable).</t>
        </r>
      </text>
    </comment>
    <comment ref="A43" authorId="0">
      <text>
        <r>
          <rPr>
            <sz val="8"/>
            <rFont val="Tahoma"/>
            <family val="2"/>
          </rPr>
          <t>Characterisation of the digital objects. Identification of file format, and assessment of whether the object is valid, well formed, and/or renders correctly with current access software.</t>
        </r>
      </text>
    </comment>
    <comment ref="A44" authorId="0">
      <text>
        <r>
          <rPr>
            <sz val="8"/>
            <rFont val="Tahoma"/>
            <family val="2"/>
          </rPr>
          <t>Assessment of whether the content of the digital object is of an expected, agreed or sufficient level of quality. Typically, a manual process on a sample of the ingested objects.</t>
        </r>
      </text>
    </comment>
    <comment ref="A45" authorId="0">
      <text>
        <r>
          <rPr>
            <sz val="8"/>
            <rFont val="Tahoma"/>
            <family val="2"/>
          </rPr>
          <t>Action to mitigate quality issues (might include virus cleaning or re-ordering or obtaining the digital object).</t>
        </r>
      </text>
    </comment>
    <comment ref="A46" authorId="0">
      <text>
        <r>
          <rPr>
            <sz val="8"/>
            <rFont val="Tahoma"/>
            <family val="2"/>
          </rPr>
          <t>Record QA metadata.</t>
        </r>
        <r>
          <rPr>
            <sz val="8"/>
            <rFont val="Tahoma"/>
            <family val="0"/>
          </rPr>
          <t xml:space="preserve">
</t>
        </r>
      </text>
    </comment>
    <comment ref="A48" authorId="0">
      <text>
        <r>
          <rPr>
            <sz val="8"/>
            <rFont val="Tahoma"/>
            <family val="2"/>
          </rPr>
          <t>Commit the digital object to the repository.</t>
        </r>
      </text>
    </comment>
    <comment ref="A49" authorId="0">
      <text>
        <r>
          <rPr>
            <sz val="8"/>
            <rFont val="Tahoma"/>
            <family val="2"/>
          </rPr>
          <t>Record Deposit metadata.</t>
        </r>
        <r>
          <rPr>
            <sz val="8"/>
            <rFont val="Tahoma"/>
            <family val="0"/>
          </rPr>
          <t xml:space="preserve">
</t>
        </r>
      </text>
    </comment>
    <comment ref="A51" authorId="0">
      <text>
        <r>
          <rPr>
            <sz val="8"/>
            <rFont val="Tahoma"/>
            <family val="2"/>
          </rPr>
          <t>Update holdings records.</t>
        </r>
      </text>
    </comment>
    <comment ref="A52" authorId="0">
      <text>
        <r>
          <rPr>
            <sz val="8"/>
            <rFont val="Tahoma"/>
            <family val="2"/>
          </rPr>
          <t>Record Holdings Update metadata.</t>
        </r>
      </text>
    </comment>
    <comment ref="A54" authorId="0">
      <text>
        <r>
          <rPr>
            <sz val="8"/>
            <rFont val="Tahoma"/>
            <family val="2"/>
          </rPr>
          <t>Creation of indices for use within search engines.</t>
        </r>
      </text>
    </comment>
    <comment ref="A55" authorId="0">
      <text>
        <r>
          <rPr>
            <sz val="8"/>
            <rFont val="Tahoma"/>
            <family val="2"/>
          </rPr>
          <t>Linking the object to entries in relevant finding aids.</t>
        </r>
        <r>
          <rPr>
            <sz val="8"/>
            <rFont val="Tahoma"/>
            <family val="0"/>
          </rPr>
          <t xml:space="preserve">
</t>
        </r>
      </text>
    </comment>
    <comment ref="A56" authorId="0">
      <text>
        <r>
          <rPr>
            <sz val="8"/>
            <rFont val="Tahoma"/>
            <family val="2"/>
          </rPr>
          <t>Record Reference Linking metadata.</t>
        </r>
        <r>
          <rPr>
            <sz val="8"/>
            <rFont val="Tahoma"/>
            <family val="0"/>
          </rPr>
          <t xml:space="preserve">
</t>
        </r>
      </text>
    </comment>
    <comment ref="A60" authorId="0">
      <text>
        <r>
          <rPr>
            <sz val="8"/>
            <rFont val="Tahoma"/>
            <family val="2"/>
          </rPr>
          <t>where metadata accompanying the ingested digital object is stored, converted or reuses.</t>
        </r>
      </text>
    </comment>
    <comment ref="A61" authorId="0">
      <text>
        <r>
          <rPr>
            <sz val="8"/>
            <rFont val="Tahoma"/>
            <family val="0"/>
          </rPr>
          <t xml:space="preserve">where new metadata is created, typically as part of a manual cataloguing process
</t>
        </r>
      </text>
    </comment>
    <comment ref="A62" authorId="0">
      <text>
        <r>
          <rPr>
            <sz val="8"/>
            <rFont val="Tahoma"/>
            <family val="2"/>
          </rPr>
          <t>where metadata is extracted from the digital object, typically as part of an automated characterisation or metadata extraction process.</t>
        </r>
      </text>
    </comment>
    <comment ref="A67" authorId="0">
      <text>
        <r>
          <rPr>
            <sz val="8"/>
            <rFont val="Tahoma"/>
            <family val="2"/>
          </rPr>
          <t>Monitoring for the need to upgrade or update systems or hardware due to technology obsolescence.</t>
        </r>
      </text>
    </comment>
    <comment ref="A68" authorId="0">
      <text>
        <r>
          <rPr>
            <sz val="8"/>
            <rFont val="Tahoma"/>
            <family val="2"/>
          </rPr>
          <t>Maintenance and auditing of repository system security.</t>
        </r>
      </text>
    </comment>
    <comment ref="A69" authorId="0">
      <text>
        <r>
          <rPr>
            <sz val="8"/>
            <rFont val="Tahoma"/>
            <family val="2"/>
          </rPr>
          <t>Recording and reporting of statistics.</t>
        </r>
      </text>
    </comment>
    <comment ref="A70" authorId="0">
      <text>
        <r>
          <rPr>
            <sz val="8"/>
            <rFont val="Tahoma"/>
            <family val="2"/>
          </rPr>
          <t>Planning for recovery and re-establishment of the repository in the event of disaster.</t>
        </r>
        <r>
          <rPr>
            <sz val="8"/>
            <rFont val="Tahoma"/>
            <family val="0"/>
          </rPr>
          <t xml:space="preserve">
</t>
        </r>
      </text>
    </comment>
    <comment ref="A71" authorId="0">
      <text>
        <r>
          <rPr>
            <sz val="8"/>
            <rFont val="Tahoma"/>
            <family val="2"/>
          </rPr>
          <t>Management processes associated with effective maintenance and synchronisation of multiple node storage.</t>
        </r>
        <r>
          <rPr>
            <sz val="8"/>
            <rFont val="Tahoma"/>
            <family val="0"/>
          </rPr>
          <t xml:space="preserve">
</t>
        </r>
      </text>
    </comment>
    <comment ref="A72" authorId="0">
      <text>
        <r>
          <rPr>
            <sz val="8"/>
            <rFont val="Tahoma"/>
            <family val="2"/>
          </rPr>
          <t>Procurement of storage hardware.</t>
        </r>
      </text>
    </comment>
    <comment ref="A74" authorId="0">
      <text>
        <r>
          <rPr>
            <sz val="8"/>
            <rFont val="Tahoma"/>
            <family val="2"/>
          </rPr>
          <t>Costs associated with hardware purchases.</t>
        </r>
        <r>
          <rPr>
            <sz val="8"/>
            <rFont val="Tahoma"/>
            <family val="0"/>
          </rPr>
          <t xml:space="preserve">
</t>
        </r>
      </text>
    </comment>
    <comment ref="A75" authorId="0">
      <text>
        <r>
          <rPr>
            <sz val="8"/>
            <rFont val="Tahoma"/>
            <family val="2"/>
          </rPr>
          <t>Maintenance and support necessary to keep the storage fully functional over time.</t>
        </r>
        <r>
          <rPr>
            <sz val="8"/>
            <rFont val="Tahoma"/>
            <family val="0"/>
          </rPr>
          <t xml:space="preserve">
</t>
        </r>
      </text>
    </comment>
    <comment ref="A77" authorId="0">
      <text>
        <r>
          <rPr>
            <sz val="8"/>
            <rFont val="Tahoma"/>
            <family val="2"/>
          </rPr>
          <t>Moving digital objects to new hardware.</t>
        </r>
        <r>
          <rPr>
            <sz val="8"/>
            <rFont val="Tahoma"/>
            <family val="0"/>
          </rPr>
          <t xml:space="preserve">
</t>
        </r>
      </text>
    </comment>
    <comment ref="A79" authorId="0">
      <text>
        <r>
          <rPr>
            <sz val="8"/>
            <rFont val="Tahoma"/>
            <family val="2"/>
          </rPr>
          <t>Development of backup policy and procedure.</t>
        </r>
        <r>
          <rPr>
            <sz val="8"/>
            <rFont val="Tahoma"/>
            <family val="0"/>
          </rPr>
          <t xml:space="preserve">
</t>
        </r>
      </text>
    </comment>
    <comment ref="A80" authorId="0">
      <text>
        <r>
          <rPr>
            <sz val="8"/>
            <rFont val="Tahoma"/>
            <family val="2"/>
          </rPr>
          <t>Planned backup activity.</t>
        </r>
      </text>
    </comment>
    <comment ref="A81" authorId="0">
      <text>
        <r>
          <rPr>
            <sz val="8"/>
            <rFont val="Tahoma"/>
            <family val="2"/>
          </rPr>
          <t>Irregular (and hopefully infrequent) recovery of data from backups.</t>
        </r>
        <r>
          <rPr>
            <sz val="8"/>
            <rFont val="Tahoma"/>
            <family val="0"/>
          </rPr>
          <t xml:space="preserve">
</t>
        </r>
      </text>
    </comment>
    <comment ref="A83" authorId="0">
      <text>
        <r>
          <rPr>
            <sz val="8"/>
            <rFont val="Tahoma"/>
            <family val="2"/>
          </rPr>
          <t>Automated auditing of stored objects ensuring matching re-generated checksums with previously sorted checksums to identify changes or loss of content.</t>
        </r>
      </text>
    </comment>
    <comment ref="A84" authorId="0">
      <text>
        <r>
          <rPr>
            <sz val="8"/>
            <rFont val="Tahoma"/>
            <family val="2"/>
          </rPr>
          <t>Manually inspection of a sample of digital objects to ensure they can be retrieved and rendered as expected.</t>
        </r>
        <r>
          <rPr>
            <sz val="8"/>
            <rFont val="Tahoma"/>
            <family val="0"/>
          </rPr>
          <t xml:space="preserve">
</t>
        </r>
      </text>
    </comment>
    <comment ref="A85" authorId="0">
      <text>
        <r>
          <rPr>
            <sz val="8"/>
            <rFont val="Tahoma"/>
            <family val="2"/>
          </rPr>
          <t>Record Inspection metadata.</t>
        </r>
      </text>
    </comment>
    <comment ref="A90" authorId="0">
      <text>
        <r>
          <rPr>
            <sz val="8"/>
            <rFont val="Tahoma"/>
            <family val="2"/>
          </rPr>
          <t>Focusing on technology changes in areas such as file formats, rendering tools, environments.</t>
        </r>
        <r>
          <rPr>
            <sz val="8"/>
            <rFont val="Tahoma"/>
            <family val="0"/>
          </rPr>
          <t xml:space="preserve">
</t>
        </r>
      </text>
    </comment>
    <comment ref="A91" authorId="0">
      <text>
        <r>
          <rPr>
            <sz val="8"/>
            <rFont val="Tahoma"/>
            <family val="2"/>
          </rPr>
          <t>Capturing preservation planning requirements from the preserving organisations preservation policy and broader organisational strategy.</t>
        </r>
      </text>
    </comment>
    <comment ref="A92" authorId="0">
      <text>
        <r>
          <rPr>
            <sz val="8"/>
            <rFont val="Tahoma"/>
            <family val="2"/>
          </rPr>
          <t>Gathering requirements influenced by the end users of the objects.</t>
        </r>
      </text>
    </comment>
    <comment ref="A93" authorId="0">
      <text>
        <r>
          <rPr>
            <sz val="8"/>
            <rFont val="Tahoma"/>
            <family val="2"/>
          </rPr>
          <t>Monitoring of the producer of the digital objects (if applicable).</t>
        </r>
        <r>
          <rPr>
            <sz val="8"/>
            <rFont val="Tahoma"/>
            <family val="0"/>
          </rPr>
          <t xml:space="preserve">
</t>
        </r>
      </text>
    </comment>
    <comment ref="A94" authorId="0">
      <text>
        <r>
          <rPr>
            <sz val="8"/>
            <rFont val="Tahoma"/>
            <family val="2"/>
          </rPr>
          <t>Recording of requirements for preservation planning based on information gathered by preservation watch activities.</t>
        </r>
        <r>
          <rPr>
            <sz val="8"/>
            <rFont val="Tahoma"/>
            <family val="0"/>
          </rPr>
          <t xml:space="preserve">
</t>
        </r>
      </text>
    </comment>
    <comment ref="A96" authorId="0">
      <text>
        <r>
          <rPr>
            <sz val="8"/>
            <rFont val="Tahoma"/>
            <family val="2"/>
          </rPr>
          <t>Assessment of planning requirements and preservation solutions, and development of preservation plans.</t>
        </r>
      </text>
    </comment>
    <comment ref="A97" authorId="0">
      <text>
        <r>
          <rPr>
            <sz val="8"/>
            <rFont val="Tahoma"/>
            <family val="2"/>
          </rPr>
          <t>Updating preservation metadata, such as Representation solutions, and development of preservation plans.</t>
        </r>
      </text>
    </comment>
    <comment ref="A99" authorId="0">
      <text>
        <r>
          <rPr>
            <sz val="8"/>
            <rFont val="Tahoma"/>
            <family val="2"/>
          </rPr>
          <t>Obtain/integrate new preservation action tool.</t>
        </r>
      </text>
    </comment>
    <comment ref="A100" authorId="0">
      <text>
        <r>
          <rPr>
            <sz val="8"/>
            <rFont val="Tahoma"/>
            <family val="2"/>
          </rPr>
          <t>Updating preservation metadata, such as Representation Information, based on preservation planning conclusions.</t>
        </r>
      </text>
    </comment>
    <comment ref="A101" authorId="0">
      <text>
        <r>
          <rPr>
            <sz val="8"/>
            <rFont val="Tahoma"/>
            <family val="2"/>
          </rPr>
          <t>Perform an evaluation and quality assurance.</t>
        </r>
      </text>
    </comment>
    <comment ref="A102" authorId="0">
      <text>
        <r>
          <rPr>
            <sz val="8"/>
            <rFont val="Tahoma"/>
            <family val="2"/>
          </rPr>
          <t>Record Preservation Action metadata.</t>
        </r>
        <r>
          <rPr>
            <sz val="8"/>
            <rFont val="Tahoma"/>
            <family val="0"/>
          </rPr>
          <t xml:space="preserve">
</t>
        </r>
      </text>
    </comment>
    <comment ref="A114" authorId="0">
      <text>
        <r>
          <rPr>
            <sz val="8"/>
            <rFont val="Tahoma"/>
            <family val="2"/>
          </rPr>
          <t>Retrieval of digital objects and Provision of access to users.</t>
        </r>
        <r>
          <rPr>
            <sz val="8"/>
            <rFont val="Tahoma"/>
            <family val="0"/>
          </rPr>
          <t xml:space="preserve">
</t>
        </r>
      </text>
    </comment>
    <comment ref="A115" authorId="0">
      <text>
        <r>
          <rPr>
            <sz val="8"/>
            <rFont val="Tahoma"/>
            <family val="2"/>
          </rPr>
          <t>Provision of software and/or information to facilitate rendering of the digital objects by the user.</t>
        </r>
        <r>
          <rPr>
            <sz val="8"/>
            <rFont val="Tahoma"/>
            <family val="0"/>
          </rPr>
          <t xml:space="preserve">
</t>
        </r>
      </text>
    </comment>
    <comment ref="A116" authorId="0">
      <text>
        <r>
          <rPr>
            <sz val="8"/>
            <rFont val="Tahoma"/>
            <family val="2"/>
          </rPr>
          <t>Record usage metadata.</t>
        </r>
        <r>
          <rPr>
            <sz val="8"/>
            <rFont val="Tahoma"/>
            <family val="0"/>
          </rPr>
          <t xml:space="preserve">
</t>
        </r>
      </text>
    </comment>
    <comment ref="A118" authorId="0">
      <text>
        <r>
          <rPr>
            <sz val="8"/>
            <rFont val="Tahoma"/>
            <family val="2"/>
          </rPr>
          <t>Restriction of access to those users allowed to use the digital objects.</t>
        </r>
      </text>
    </comment>
    <comment ref="A119" authorId="0">
      <text>
        <r>
          <rPr>
            <sz val="8"/>
            <rFont val="Tahoma"/>
            <family val="2"/>
          </rPr>
          <t>Restriction of uses of the digital objects.</t>
        </r>
        <r>
          <rPr>
            <sz val="8"/>
            <rFont val="Tahoma"/>
            <family val="0"/>
          </rPr>
          <t xml:space="preserve">
</t>
        </r>
      </text>
    </comment>
    <comment ref="A120" authorId="0">
      <text>
        <r>
          <rPr>
            <sz val="8"/>
            <rFont val="Tahoma"/>
            <family val="2"/>
          </rPr>
          <t>Record usage metadata.</t>
        </r>
      </text>
    </comment>
  </commentList>
</comments>
</file>

<file path=xl/comments4.xml><?xml version="1.0" encoding="utf-8"?>
<comments xmlns="http://schemas.openxmlformats.org/spreadsheetml/2006/main">
  <authors>
    <author/>
  </authors>
  <commentList>
    <comment ref="A15" authorId="0">
      <text>
        <r>
          <rPr>
            <sz val="10"/>
            <rFont val="Arial"/>
            <family val="0"/>
          </rPr>
          <t>Development of Selection Policy for the collection.</t>
        </r>
      </text>
    </comment>
    <comment ref="A16" authorId="0">
      <text>
        <r>
          <rPr>
            <sz val="10"/>
            <rFont val="Arial"/>
            <family val="0"/>
          </rPr>
          <t>The application of the selection process, guided by the Selection Policy.</t>
        </r>
      </text>
    </comment>
    <comment ref="A17" authorId="0">
      <text>
        <r>
          <rPr>
            <sz val="10"/>
            <rFont val="Arial"/>
            <family val="0"/>
          </rPr>
          <t>Recording of metadata describing the scope, results and justification for the selection decisions.</t>
        </r>
      </text>
    </comment>
    <comment ref="A19" authorId="0">
      <text>
        <r>
          <rPr>
            <sz val="10"/>
            <rFont val="Arial"/>
            <family val="0"/>
          </rPr>
          <t xml:space="preserve">Specification of submission requirements for producers/depositors.
</t>
        </r>
      </text>
    </comment>
    <comment ref="A20" authorId="0">
      <text>
        <r>
          <rPr>
            <sz val="10"/>
            <rFont val="Arial"/>
            <family val="0"/>
          </rPr>
          <t>Communication and negotiation with producers/depositors.</t>
        </r>
      </text>
    </comment>
    <comment ref="A21" authorId="0">
      <text>
        <r>
          <rPr>
            <sz val="10"/>
            <rFont val="Arial"/>
            <family val="0"/>
          </rPr>
          <t>Recording of metadata relating to submission requirements.</t>
        </r>
      </text>
    </comment>
    <comment ref="A24" authorId="0">
      <text>
        <r>
          <rPr>
            <sz val="10"/>
            <rFont val="Arial"/>
            <family val="0"/>
          </rPr>
          <t>This might include investigating the current IPR situation and who the relevant IPR holders are.</t>
        </r>
      </text>
    </comment>
    <comment ref="A25" authorId="0">
      <text>
        <r>
          <rPr>
            <sz val="10"/>
            <rFont val="Arial"/>
            <family val="0"/>
          </rPr>
          <t>Negotiation of rights to preserve and provide access with producers/depositors.</t>
        </r>
      </text>
    </comment>
    <comment ref="A26" authorId="0">
      <text>
        <r>
          <rPr>
            <sz val="10"/>
            <rFont val="Arial"/>
            <family val="0"/>
          </rPr>
          <t>Negotiation of rights to provide access with producers/depositors.</t>
        </r>
      </text>
    </comment>
    <comment ref="A27" authorId="0">
      <text>
        <r>
          <rPr>
            <sz val="10"/>
            <rFont val="Arial"/>
            <family val="0"/>
          </rPr>
          <t>Recording of right metadata.</t>
        </r>
      </text>
    </comment>
    <comment ref="A29" authorId="0">
      <text>
        <r>
          <rPr>
            <sz val="10"/>
            <rFont val="Arial"/>
            <family val="0"/>
          </rPr>
          <t>Ordering and re-ordering of the object, where it has been found to be of an insufficient level of quality during the Check-in or Quality Assurance processes.</t>
        </r>
      </text>
    </comment>
    <comment ref="A30" authorId="0">
      <text>
        <r>
          <rPr>
            <sz val="10"/>
            <rFont val="Arial"/>
            <family val="0"/>
          </rPr>
          <t>invoicing and administration for payments made.</t>
        </r>
      </text>
    </comment>
    <comment ref="A31" authorId="0">
      <text>
        <r>
          <rPr>
            <sz val="10"/>
            <rFont val="Arial"/>
            <family val="0"/>
          </rPr>
          <t>Record ordering and invoicing metadata.</t>
        </r>
      </text>
    </comment>
    <comment ref="A33" authorId="0">
      <text>
        <r>
          <rPr>
            <sz val="10"/>
            <rFont val="Arial"/>
            <family val="0"/>
          </rPr>
          <t xml:space="preserve">Transport of the object to the preserving organisation.
</t>
        </r>
      </text>
    </comment>
    <comment ref="A34" authorId="0">
      <text>
        <r>
          <rPr>
            <sz val="10"/>
            <rFont val="Arial"/>
            <family val="0"/>
          </rPr>
          <t>Record obtaining metadata.</t>
        </r>
      </text>
    </comment>
    <comment ref="A36" authorId="0">
      <text>
        <r>
          <rPr>
            <sz val="10"/>
            <rFont val="Arial"/>
            <family val="0"/>
          </rPr>
          <t xml:space="preserve">Verify titles, issues, filenames.
</t>
        </r>
      </text>
    </comment>
    <comment ref="A37" authorId="0">
      <text>
        <r>
          <rPr>
            <sz val="10"/>
            <rFont val="Arial"/>
            <family val="0"/>
          </rPr>
          <t>Verify checksums.</t>
        </r>
      </text>
    </comment>
    <comment ref="A38" authorId="0">
      <text>
        <r>
          <rPr>
            <sz val="10"/>
            <rFont val="Arial"/>
            <family val="0"/>
          </rPr>
          <t>Record check-in metadata.</t>
        </r>
      </text>
    </comment>
    <comment ref="A44" authorId="0">
      <text>
        <r>
          <rPr>
            <sz val="10"/>
            <rFont val="Arial"/>
            <family val="0"/>
          </rPr>
          <t>Description of quality requirements and required mitigation actions should quality requirements not be met. Policy for sampling of objects for QA (if applicable).</t>
        </r>
      </text>
    </comment>
    <comment ref="A45" authorId="0">
      <text>
        <r>
          <rPr>
            <sz val="10"/>
            <rFont val="Arial"/>
            <family val="0"/>
          </rPr>
          <t>Characterisation of the digital objects. Identification of file format, and assessment of whether the object is valid, well formed, and/or renders correctly with current access software.</t>
        </r>
      </text>
    </comment>
    <comment ref="A46" authorId="0">
      <text>
        <r>
          <rPr>
            <sz val="10"/>
            <rFont val="Arial"/>
            <family val="0"/>
          </rPr>
          <t>Assessment of whether the content of the digital object is of an expected, agreed or sufficient level of quality. Typically, a manual process on a sample of the ingested objects.</t>
        </r>
      </text>
    </comment>
    <comment ref="A47" authorId="0">
      <text>
        <r>
          <rPr>
            <sz val="10"/>
            <rFont val="Arial"/>
            <family val="0"/>
          </rPr>
          <t>Action to mitigate quality issues (might include virus cleaning or re-ordering or obtaining the digital object).</t>
        </r>
      </text>
    </comment>
    <comment ref="A48" authorId="0">
      <text>
        <r>
          <rPr>
            <sz val="10"/>
            <rFont val="Arial"/>
            <family val="0"/>
          </rPr>
          <t xml:space="preserve">Record QA metadata.
</t>
        </r>
      </text>
    </comment>
    <comment ref="A50" authorId="0">
      <text>
        <r>
          <rPr>
            <sz val="10"/>
            <rFont val="Arial"/>
            <family val="0"/>
          </rPr>
          <t>Commit the digital object to the repository.</t>
        </r>
      </text>
    </comment>
    <comment ref="A51" authorId="0">
      <text>
        <r>
          <rPr>
            <sz val="10"/>
            <rFont val="Arial"/>
            <family val="0"/>
          </rPr>
          <t xml:space="preserve">Record Deposit metadata.
</t>
        </r>
      </text>
    </comment>
    <comment ref="A53" authorId="0">
      <text>
        <r>
          <rPr>
            <sz val="10"/>
            <rFont val="Arial"/>
            <family val="0"/>
          </rPr>
          <t>Update holdings records.</t>
        </r>
      </text>
    </comment>
    <comment ref="A54" authorId="0">
      <text>
        <r>
          <rPr>
            <sz val="10"/>
            <rFont val="Arial"/>
            <family val="0"/>
          </rPr>
          <t>Record Holdings Update metadata.</t>
        </r>
      </text>
    </comment>
    <comment ref="A56" authorId="0">
      <text>
        <r>
          <rPr>
            <sz val="10"/>
            <rFont val="Arial"/>
            <family val="0"/>
          </rPr>
          <t>Creation of indices for use within search engines.</t>
        </r>
      </text>
    </comment>
    <comment ref="A57" authorId="0">
      <text>
        <r>
          <rPr>
            <sz val="10"/>
            <rFont val="Arial"/>
            <family val="0"/>
          </rPr>
          <t xml:space="preserve">Linking the object to entries in relevant finding aids.
</t>
        </r>
      </text>
    </comment>
    <comment ref="A58" authorId="0">
      <text>
        <r>
          <rPr>
            <sz val="10"/>
            <rFont val="Arial"/>
            <family val="0"/>
          </rPr>
          <t xml:space="preserve">Record Reference Linking metadata.
</t>
        </r>
      </text>
    </comment>
    <comment ref="A63" authorId="0">
      <text>
        <r>
          <rPr>
            <sz val="10"/>
            <rFont val="Arial"/>
            <family val="0"/>
          </rPr>
          <t>where metadata accompanying the ingested digital object is stored, converted or reuses.</t>
        </r>
      </text>
    </comment>
    <comment ref="A64" authorId="0">
      <text>
        <r>
          <rPr>
            <sz val="10"/>
            <rFont val="Arial"/>
            <family val="0"/>
          </rPr>
          <t xml:space="preserve">where new metadata is created, typically as part of a manual cataloguing process
</t>
        </r>
      </text>
    </comment>
    <comment ref="A65" authorId="0">
      <text>
        <r>
          <rPr>
            <sz val="10"/>
            <rFont val="Arial"/>
            <family val="0"/>
          </rPr>
          <t>where metadata is extracted from the digital object, typically as part of an automated characterisation or metadata extraction process.</t>
        </r>
      </text>
    </comment>
    <comment ref="A70" authorId="0">
      <text>
        <r>
          <rPr>
            <sz val="10"/>
            <rFont val="Arial"/>
            <family val="0"/>
          </rPr>
          <t>Monitoring for the need to upgrade or update systems or hardware due to technology obsolescence.</t>
        </r>
      </text>
    </comment>
    <comment ref="A71" authorId="0">
      <text>
        <r>
          <rPr>
            <sz val="10"/>
            <rFont val="Arial"/>
            <family val="0"/>
          </rPr>
          <t>Maintenance and auditing of repository system security.</t>
        </r>
      </text>
    </comment>
    <comment ref="A72" authorId="0">
      <text>
        <r>
          <rPr>
            <sz val="10"/>
            <rFont val="Arial"/>
            <family val="0"/>
          </rPr>
          <t>Recording and reporting of statistics.</t>
        </r>
      </text>
    </comment>
    <comment ref="A73" authorId="0">
      <text>
        <r>
          <rPr>
            <sz val="10"/>
            <rFont val="Arial"/>
            <family val="0"/>
          </rPr>
          <t xml:space="preserve">Planning for recovery and re-establishment of the repository in the event of disaster.
</t>
        </r>
      </text>
    </comment>
    <comment ref="A74" authorId="0">
      <text>
        <r>
          <rPr>
            <sz val="10"/>
            <rFont val="Arial"/>
            <family val="0"/>
          </rPr>
          <t xml:space="preserve">Management processes associated with effective maintenance and synchronisation of multiple node storage.
</t>
        </r>
      </text>
    </comment>
    <comment ref="A75" authorId="0">
      <text>
        <r>
          <rPr>
            <sz val="10"/>
            <rFont val="Arial"/>
            <family val="0"/>
          </rPr>
          <t>Procurement of storage hardware.</t>
        </r>
      </text>
    </comment>
    <comment ref="A77" authorId="0">
      <text>
        <r>
          <rPr>
            <sz val="10"/>
            <rFont val="Arial"/>
            <family val="0"/>
          </rPr>
          <t xml:space="preserve">Costs associated with hardware purchases.
</t>
        </r>
      </text>
    </comment>
    <comment ref="A78" authorId="0">
      <text>
        <r>
          <rPr>
            <sz val="10"/>
            <rFont val="Arial"/>
            <family val="0"/>
          </rPr>
          <t xml:space="preserve">Costs associated with hardware purchases.
</t>
        </r>
      </text>
    </comment>
    <comment ref="A79" authorId="0">
      <text>
        <r>
          <rPr>
            <sz val="10"/>
            <rFont val="Arial"/>
            <family val="0"/>
          </rPr>
          <t xml:space="preserve">Maintenance and support necessary to keep the storage fully functional over time.
</t>
        </r>
      </text>
    </comment>
    <comment ref="A81" authorId="0">
      <text>
        <r>
          <rPr>
            <sz val="10"/>
            <rFont val="Arial"/>
            <family val="0"/>
          </rPr>
          <t xml:space="preserve">Moving digital objects to new hardware.
</t>
        </r>
      </text>
    </comment>
    <comment ref="A83" authorId="0">
      <text>
        <r>
          <rPr>
            <sz val="10"/>
            <rFont val="Arial"/>
            <family val="0"/>
          </rPr>
          <t xml:space="preserve">Development of backup policy and procedure.
</t>
        </r>
      </text>
    </comment>
    <comment ref="A84" authorId="0">
      <text>
        <r>
          <rPr>
            <sz val="10"/>
            <rFont val="Arial"/>
            <family val="0"/>
          </rPr>
          <t>Planned backup activity.</t>
        </r>
      </text>
    </comment>
    <comment ref="A85" authorId="0">
      <text>
        <r>
          <rPr>
            <sz val="10"/>
            <rFont val="Arial"/>
            <family val="0"/>
          </rPr>
          <t xml:space="preserve">Irregular (and hopefully infrequent) recovery of data from backups.
</t>
        </r>
      </text>
    </comment>
    <comment ref="A87" authorId="0">
      <text>
        <r>
          <rPr>
            <sz val="10"/>
            <rFont val="Arial"/>
            <family val="0"/>
          </rPr>
          <t>Automated auditing of stored objects ensuring matching re-generated checksums with previously sorted checksums to identify changes or loss of content.</t>
        </r>
      </text>
    </comment>
    <comment ref="A88" authorId="0">
      <text>
        <r>
          <rPr>
            <sz val="10"/>
            <rFont val="Arial"/>
            <family val="0"/>
          </rPr>
          <t xml:space="preserve">Manually inspection of a sample of digital objects to ensure they can be retrieved and rendered as expected.
</t>
        </r>
      </text>
    </comment>
    <comment ref="A89" authorId="0">
      <text>
        <r>
          <rPr>
            <sz val="10"/>
            <rFont val="Arial"/>
            <family val="0"/>
          </rPr>
          <t>Record Inspection metadata.</t>
        </r>
      </text>
    </comment>
    <comment ref="A94" authorId="0">
      <text>
        <r>
          <rPr>
            <sz val="10"/>
            <rFont val="Arial"/>
            <family val="0"/>
          </rPr>
          <t xml:space="preserve">Focusing on technology changes in areas such as file formats, rendering tools, environments.
</t>
        </r>
      </text>
    </comment>
    <comment ref="A95" authorId="0">
      <text>
        <r>
          <rPr>
            <sz val="10"/>
            <rFont val="Arial"/>
            <family val="0"/>
          </rPr>
          <t>Capturing preservation planning requirements from the preserving organisations preservation policy and broader organisational strategy.</t>
        </r>
      </text>
    </comment>
    <comment ref="A96" authorId="0">
      <text>
        <r>
          <rPr>
            <sz val="10"/>
            <rFont val="Arial"/>
            <family val="0"/>
          </rPr>
          <t>Gathering requirements influenced by the end users of the objects.</t>
        </r>
      </text>
    </comment>
    <comment ref="A97" authorId="0">
      <text>
        <r>
          <rPr>
            <sz val="10"/>
            <rFont val="Arial"/>
            <family val="0"/>
          </rPr>
          <t xml:space="preserve">Monitoring of the producer of the digital objects (if applicable).
</t>
        </r>
      </text>
    </comment>
    <comment ref="A98" authorId="0">
      <text>
        <r>
          <rPr>
            <sz val="10"/>
            <rFont val="Arial"/>
            <family val="0"/>
          </rPr>
          <t xml:space="preserve">Recording of requirements for preservation planning based on information gathered by preservation watch activities.
</t>
        </r>
      </text>
    </comment>
    <comment ref="A100" authorId="0">
      <text>
        <r>
          <rPr>
            <sz val="10"/>
            <rFont val="Arial"/>
            <family val="0"/>
          </rPr>
          <t>Assessment of planning requirements and preservation solutions, and development of preservation plans.</t>
        </r>
      </text>
    </comment>
    <comment ref="A101" authorId="0">
      <text>
        <r>
          <rPr>
            <sz val="10"/>
            <rFont val="Arial"/>
            <family val="0"/>
          </rPr>
          <t>Updating preservation metadata, such as Representation solutions, and development of preservation plans.</t>
        </r>
      </text>
    </comment>
    <comment ref="A103" authorId="0">
      <text>
        <r>
          <rPr>
            <sz val="10"/>
            <rFont val="Arial"/>
            <family val="0"/>
          </rPr>
          <t>Obtain/integrate new preservation action tool.</t>
        </r>
      </text>
    </comment>
    <comment ref="A104" authorId="0">
      <text>
        <r>
          <rPr>
            <sz val="10"/>
            <rFont val="Arial"/>
            <family val="0"/>
          </rPr>
          <t>Updating preservation metadata, such as Representation Information, based on preservation planning conclusions.</t>
        </r>
      </text>
    </comment>
    <comment ref="A105" authorId="0">
      <text>
        <r>
          <rPr>
            <sz val="10"/>
            <rFont val="Arial"/>
            <family val="0"/>
          </rPr>
          <t>Perform an evaluation and quality assurance.</t>
        </r>
      </text>
    </comment>
    <comment ref="A106" authorId="0">
      <text>
        <r>
          <rPr>
            <sz val="10"/>
            <rFont val="Arial"/>
            <family val="0"/>
          </rPr>
          <t xml:space="preserve">Record Preservation Action metadata.
</t>
        </r>
      </text>
    </comment>
    <comment ref="A118" authorId="0">
      <text>
        <r>
          <rPr>
            <sz val="10"/>
            <rFont val="Arial"/>
            <family val="0"/>
          </rPr>
          <t xml:space="preserve">Retrieval of digital objects and Provision of access to users.
</t>
        </r>
      </text>
    </comment>
    <comment ref="A119" authorId="0">
      <text>
        <r>
          <rPr>
            <sz val="10"/>
            <rFont val="Arial"/>
            <family val="0"/>
          </rPr>
          <t xml:space="preserve">Provision of software and/or information to facilitate rendering of the digital objects by the user.
</t>
        </r>
      </text>
    </comment>
    <comment ref="A120" authorId="0">
      <text>
        <r>
          <rPr>
            <sz val="10"/>
            <rFont val="Arial"/>
            <family val="0"/>
          </rPr>
          <t xml:space="preserve">Record usage metadata.
</t>
        </r>
      </text>
    </comment>
    <comment ref="A122" authorId="0">
      <text>
        <r>
          <rPr>
            <sz val="10"/>
            <rFont val="Arial"/>
            <family val="0"/>
          </rPr>
          <t>Restriction of access to those users allowed to use the digital objects.</t>
        </r>
      </text>
    </comment>
    <comment ref="A123" authorId="0">
      <text>
        <r>
          <rPr>
            <sz val="10"/>
            <rFont val="Arial"/>
            <family val="0"/>
          </rPr>
          <t xml:space="preserve">Restriction of uses of the digital objects.
</t>
        </r>
      </text>
    </comment>
    <comment ref="A124" authorId="0">
      <text>
        <r>
          <rPr>
            <sz val="10"/>
            <rFont val="Arial"/>
            <family val="0"/>
          </rPr>
          <t>Record usage metadata.</t>
        </r>
      </text>
    </comment>
  </commentList>
</comments>
</file>

<file path=xl/sharedStrings.xml><?xml version="1.0" encoding="utf-8"?>
<sst xmlns="http://schemas.openxmlformats.org/spreadsheetml/2006/main" count="476" uniqueCount="222">
  <si>
    <t>Lifecycle Stages</t>
  </si>
  <si>
    <t>Year 1</t>
  </si>
  <si>
    <t>Year 2</t>
  </si>
  <si>
    <t>Year 3</t>
  </si>
  <si>
    <t>Year 4</t>
  </si>
  <si>
    <t>Year 5</t>
  </si>
  <si>
    <t>5 year total</t>
  </si>
  <si>
    <t>Year 6</t>
  </si>
  <si>
    <t>Year 7</t>
  </si>
  <si>
    <t>Year 8</t>
  </si>
  <si>
    <t>Year 9</t>
  </si>
  <si>
    <t>Year 10</t>
  </si>
  <si>
    <t>10 year total</t>
  </si>
  <si>
    <t>Creation or Purchase</t>
  </si>
  <si>
    <t>Sub Total</t>
  </si>
  <si>
    <t>Acquisition</t>
  </si>
  <si>
    <t>Selection</t>
  </si>
  <si>
    <t>Selection Policy (policy/procedure)</t>
  </si>
  <si>
    <t>Selection (action)</t>
  </si>
  <si>
    <t>Selection Metadata (metadata)</t>
  </si>
  <si>
    <t>Submission Agreement</t>
  </si>
  <si>
    <t>Submission Agreement (policy/procedure)</t>
  </si>
  <si>
    <t>Negotiation of Submission (action)</t>
  </si>
  <si>
    <t>Submission Metadata (documentation)</t>
  </si>
  <si>
    <t>IPR &amp; Licensing</t>
  </si>
  <si>
    <t>IPR &amp; Licensing generally</t>
  </si>
  <si>
    <t>IPR &amp; Licensing (policy/procedure)</t>
  </si>
  <si>
    <t>Negotiation of Rights (action)</t>
  </si>
  <si>
    <t>Negotiation of Licensing Agreement (action)</t>
  </si>
  <si>
    <t>Right Metadata (metadata)</t>
  </si>
  <si>
    <t>Ordering &amp; Invoicing</t>
  </si>
  <si>
    <t>Ordering &amp; Re-ordering (action)</t>
  </si>
  <si>
    <t>Invoicing (action)</t>
  </si>
  <si>
    <t>Ordering Metadata (metadata)</t>
  </si>
  <si>
    <t>Obtaining</t>
  </si>
  <si>
    <t>Obtaining (action)</t>
  </si>
  <si>
    <t>Obtaining Metadata (metadata)</t>
  </si>
  <si>
    <t>Check in</t>
  </si>
  <si>
    <t>Content Check (action)</t>
  </si>
  <si>
    <t>Fixity Check (action)</t>
  </si>
  <si>
    <t>Check-in Metadata (metadata)</t>
  </si>
  <si>
    <t>Ingest</t>
  </si>
  <si>
    <t>Quality Assurance</t>
  </si>
  <si>
    <t>QA generally</t>
  </si>
  <si>
    <t>QA Policy (policy/procedure)</t>
  </si>
  <si>
    <t>QA Characterisation (action)</t>
  </si>
  <si>
    <t>Content Examination (action)</t>
  </si>
  <si>
    <t>Mitigation (action)</t>
  </si>
  <si>
    <t>QA Metadata (metadata)</t>
  </si>
  <si>
    <t>Deposit</t>
  </si>
  <si>
    <t>Deposit (action)</t>
  </si>
  <si>
    <t>Deposit Metadata (action)</t>
  </si>
  <si>
    <t>Holdings Update</t>
  </si>
  <si>
    <t>Holdings Update (action)</t>
  </si>
  <si>
    <t>Holdings Update Metadata (metadata)</t>
  </si>
  <si>
    <t>Reference Linking</t>
  </si>
  <si>
    <t>Create Search Indices (action)</t>
  </si>
  <si>
    <t>Reference Linking (action)</t>
  </si>
  <si>
    <t>Reference Linking Metadata (metadata)</t>
  </si>
  <si>
    <t>Metadata Creation</t>
  </si>
  <si>
    <t>Metadata creation generally</t>
  </si>
  <si>
    <t>Re-use Existing Metadata</t>
  </si>
  <si>
    <t>Metadata Extraction</t>
  </si>
  <si>
    <t>Bit-stream Preservation</t>
  </si>
  <si>
    <t>Repository Administration</t>
  </si>
  <si>
    <t>System Technology Watch (action)</t>
  </si>
  <si>
    <t>System Security (action)</t>
  </si>
  <si>
    <t>Statistics and Reporting (action)</t>
  </si>
  <si>
    <t>Disaster Recovery Planning (action)</t>
  </si>
  <si>
    <t>Manage Duplicate Storage (action)</t>
  </si>
  <si>
    <t>Storage Procurement  (action)</t>
  </si>
  <si>
    <t>Storage Provision</t>
  </si>
  <si>
    <t>Storage generally</t>
  </si>
  <si>
    <t>Storage hardware (technology)</t>
  </si>
  <si>
    <t>Storage Maintenance and Support (action)</t>
  </si>
  <si>
    <t>Refreshment</t>
  </si>
  <si>
    <t>Refreshment (action)</t>
  </si>
  <si>
    <t>Backup</t>
  </si>
  <si>
    <t>Backup Procedure (policy/procedure)</t>
  </si>
  <si>
    <t>Backup (action)</t>
  </si>
  <si>
    <t>Recovery (action)</t>
  </si>
  <si>
    <t>Inspection</t>
  </si>
  <si>
    <t xml:space="preserve">Fixity Audit (action)             </t>
  </si>
  <si>
    <t>Manual Inspection (action)</t>
  </si>
  <si>
    <t>Inspection Metadata (metadata)</t>
  </si>
  <si>
    <t>Content Preservation</t>
  </si>
  <si>
    <t>Preservation Watch</t>
  </si>
  <si>
    <t>Technology Watch (action)</t>
  </si>
  <si>
    <t>Monitor Institution (action)</t>
  </si>
  <si>
    <t>Monitor User Community (action)</t>
  </si>
  <si>
    <t>Monitor Producer (action)</t>
  </si>
  <si>
    <t>Record Planning Requirements (metadata)</t>
  </si>
  <si>
    <t>Preservation Planning</t>
  </si>
  <si>
    <t>Preservation Planning (action)</t>
  </si>
  <si>
    <t>Record/Update Preservation Metadata (metadata)</t>
  </si>
  <si>
    <t>Preservation Action</t>
  </si>
  <si>
    <t>Integrate new preservation solution (action)</t>
  </si>
  <si>
    <t>Perform Preservation Action (action)</t>
  </si>
  <si>
    <t>QA Preservation Action (action)</t>
  </si>
  <si>
    <t>Record Preservation Action Metadata (metadata)</t>
  </si>
  <si>
    <t>Re-ingest</t>
  </si>
  <si>
    <t>Check-in</t>
  </si>
  <si>
    <t>Characterisation and Metadata Extraction</t>
  </si>
  <si>
    <t>Access</t>
  </si>
  <si>
    <t>Access Provision</t>
  </si>
  <si>
    <t>Access Provision (action)</t>
  </si>
  <si>
    <t>Rendering and representation (action)</t>
  </si>
  <si>
    <t>Record Access metadata (metadata)</t>
  </si>
  <si>
    <t>Access Control</t>
  </si>
  <si>
    <t>Access Control        (action)</t>
  </si>
  <si>
    <t>Technical Protection Measures (action)</t>
  </si>
  <si>
    <t>User Support</t>
  </si>
  <si>
    <t>User Support (action)</t>
  </si>
  <si>
    <t>TOTAL</t>
  </si>
  <si>
    <t>Practical explanation</t>
  </si>
  <si>
    <t>Cost notes</t>
  </si>
  <si>
    <t>C</t>
  </si>
  <si>
    <t>Content is donated</t>
  </si>
  <si>
    <t>41% of 1FTE G5 plus 41% of 0.1FTE G8</t>
  </si>
  <si>
    <t>9% of 1FTE G5 plus 9% of 0.1 FTE G8</t>
  </si>
  <si>
    <t>10% of 1FTE G5 plus 0.01 FTE G8</t>
  </si>
  <si>
    <t>3% of 1FTE G5 plus 3% of 0.1FTE G8</t>
  </si>
  <si>
    <t>4% of 1FTE G5 plus 4% of 0.1 FTE G8</t>
  </si>
  <si>
    <t>Acknowledgements to depositors</t>
  </si>
  <si>
    <t xml:space="preserve">33% of 1FTE G5 plus 0.133 FTE G8 </t>
  </si>
  <si>
    <t>Checking permissions, correspondence with rights holders</t>
  </si>
  <si>
    <t>Advocacy and follow-up enquiries</t>
  </si>
  <si>
    <t>Deduplication, file transformation, final review of metadata accuracy and object integrity</t>
  </si>
  <si>
    <t>Bibliographic data, combination of scratch and reused; object metadata</t>
  </si>
  <si>
    <t>Telephone, email, Web site.</t>
  </si>
  <si>
    <t>Combined server/storage costs, estimated at £1116/year overall</t>
  </si>
  <si>
    <t xml:space="preserve">Year 1: all LEAP objects, 2007 (9633 objects).  Year 2: UCL objects (4439 objects stored Y1 + 2266 annually).  </t>
  </si>
  <si>
    <t>Gives an overall snapshot of the costs, as well as a summary graph of the lifecycle. It is also linked to the other sheets, so will automatically update if any changes are made to the calculations on other sheets.</t>
  </si>
  <si>
    <t>Explanation</t>
  </si>
  <si>
    <t>N/A</t>
  </si>
  <si>
    <t>Negligible amount of time</t>
  </si>
  <si>
    <t>Accepted data structure in shared eprints installation</t>
  </si>
  <si>
    <t>Some discussion with potential contributors</t>
  </si>
  <si>
    <t>0.004 of Grade 7 post</t>
  </si>
  <si>
    <t>Included advocacy to researchers here</t>
  </si>
  <si>
    <t>0.015 of Grade 7 post</t>
  </si>
  <si>
    <t>Defining departmental and research group affiliations</t>
  </si>
  <si>
    <t>0.002 of grade 7 post</t>
  </si>
  <si>
    <t>Internal and external discussions and meetings</t>
  </si>
  <si>
    <t>0.039 of grade 7 post</t>
  </si>
  <si>
    <t>Correspondence with publishers and co-authors</t>
  </si>
  <si>
    <t>45 hrs clerical time</t>
  </si>
  <si>
    <t>Copyright ownership and permitted use</t>
  </si>
  <si>
    <t>18 hrs clerical time</t>
  </si>
  <si>
    <t>Formulation and discussion</t>
  </si>
  <si>
    <t>Checking new submissions</t>
  </si>
  <si>
    <t>53 hrs clerical time</t>
  </si>
  <si>
    <t>Corrections</t>
  </si>
  <si>
    <t>0.008 of grade 7 post</t>
  </si>
  <si>
    <t>Mounting eprints on repository</t>
  </si>
  <si>
    <t>Dates and notes</t>
  </si>
  <si>
    <t>Versions and revisions</t>
  </si>
  <si>
    <t>Notes on versions</t>
  </si>
  <si>
    <t>Official .urls</t>
  </si>
  <si>
    <t>New eprint records</t>
  </si>
  <si>
    <t>223 hrs clerical time</t>
  </si>
  <si>
    <t>Updating and familiarisation with GNU eprints</t>
  </si>
  <si>
    <t>Statistics on use of repository for management</t>
  </si>
  <si>
    <t>0.006 of Grade 7 post</t>
  </si>
  <si>
    <t>Briefings and meetings mainly on formats</t>
  </si>
  <si>
    <t>0.002 of Grade 7 post</t>
  </si>
  <si>
    <t>Participation in SHERPA DP2</t>
  </si>
  <si>
    <t>To contributors and end users; eprints inbox</t>
  </si>
  <si>
    <t>0.005 of grade 7 post and 40 hrs clerical time</t>
  </si>
  <si>
    <t>Goldsmiths, year 2  31 January 2007 - 31 January 2008</t>
  </si>
  <si>
    <t>Article</t>
  </si>
  <si>
    <t>Book</t>
  </si>
  <si>
    <t>Book section</t>
  </si>
  <si>
    <t>Conference</t>
  </si>
  <si>
    <t>Database</t>
  </si>
  <si>
    <t>Exhibition</t>
  </si>
  <si>
    <t>InternetPub</t>
  </si>
  <si>
    <t>Monograph</t>
  </si>
  <si>
    <t>Other</t>
  </si>
  <si>
    <t>Performance</t>
  </si>
  <si>
    <t>Software</t>
  </si>
  <si>
    <t>Thesis</t>
  </si>
  <si>
    <t>VisualDigital</t>
  </si>
  <si>
    <t>1 year total</t>
  </si>
  <si>
    <t>Notes</t>
  </si>
  <si>
    <t>No. of items</t>
  </si>
  <si>
    <t>Cost per minute</t>
  </si>
  <si>
    <t>Minutes per item</t>
  </si>
  <si>
    <t>Overall</t>
  </si>
  <si>
    <t>Cost per item</t>
  </si>
  <si>
    <t>Cost sub-total</t>
  </si>
  <si>
    <t>Other=research project</t>
  </si>
  <si>
    <t>Article and internet pubn. Done by assistant</t>
  </si>
  <si>
    <t>training</t>
  </si>
  <si>
    <t>Cost Sub Total</t>
  </si>
  <si>
    <t>Average per item</t>
  </si>
  <si>
    <t>v 2.0</t>
  </si>
  <si>
    <r>
      <t xml:space="preserve">UCL  -  Lifecycle Processes and </t>
    </r>
    <r>
      <rPr>
        <b/>
        <sz val="16"/>
        <color indexed="8"/>
        <rFont val="Arial"/>
        <family val="0"/>
      </rPr>
      <t>Costs</t>
    </r>
  </si>
  <si>
    <t>Royal Holloway  -  Lifecycle Processes and Costs</t>
  </si>
  <si>
    <t>Goldsmiths Research Online, Royal Holloway Research Online, and UCL Eprints</t>
  </si>
  <si>
    <t>This spreadsheet contains the unit costings for the SHERPA-LEAP Repository Case Studies: Goldsmiths Research Online, Royal Holloway Research Online, and UCL EPrints.</t>
  </si>
  <si>
    <r>
      <t>LIFE</t>
    </r>
    <r>
      <rPr>
        <b/>
        <vertAlign val="superscript"/>
        <sz val="13"/>
        <color indexed="36"/>
        <rFont val="Arial"/>
        <family val="0"/>
      </rPr>
      <t>2</t>
    </r>
    <r>
      <rPr>
        <b/>
        <sz val="13"/>
        <color indexed="36"/>
        <rFont val="Arial"/>
        <family val="0"/>
      </rPr>
      <t xml:space="preserve"> Case Study - SHERPA-LEAP Repository Case Studies</t>
    </r>
  </si>
  <si>
    <t>Goldsmiths  -  Lifecycle Processes and Costs</t>
  </si>
  <si>
    <t>Stages</t>
  </si>
  <si>
    <t>Aq</t>
  </si>
  <si>
    <t>I</t>
  </si>
  <si>
    <t>M</t>
  </si>
  <si>
    <t>BP</t>
  </si>
  <si>
    <t>CP</t>
  </si>
  <si>
    <t>Ac</t>
  </si>
  <si>
    <t>Total</t>
  </si>
  <si>
    <t>Summary of LIFE Costs for SHERPA-LEAP Repository Case Studies</t>
  </si>
  <si>
    <t>Royal Holloway</t>
  </si>
  <si>
    <t>UCL</t>
  </si>
  <si>
    <r>
      <t xml:space="preserve">SHERPA-LEAP Repository Case Studies </t>
    </r>
    <r>
      <rPr>
        <sz val="10"/>
        <color indexed="8"/>
        <rFont val="Arial"/>
        <family val="2"/>
      </rPr>
      <t>--</t>
    </r>
    <r>
      <rPr>
        <b/>
        <sz val="10"/>
        <color indexed="8"/>
        <rFont val="Arial"/>
        <family val="2"/>
      </rPr>
      <t xml:space="preserve"> Lifecycle </t>
    </r>
    <r>
      <rPr>
        <b/>
        <sz val="10"/>
        <color indexed="10"/>
        <rFont val="Arial"/>
        <family val="2"/>
      </rPr>
      <t xml:space="preserve">Per entity </t>
    </r>
    <r>
      <rPr>
        <b/>
        <sz val="10"/>
        <rFont val="Arial"/>
        <family val="2"/>
      </rPr>
      <t>cost</t>
    </r>
    <r>
      <rPr>
        <b/>
        <sz val="10"/>
        <color indexed="10"/>
        <rFont val="Arial"/>
        <family val="2"/>
      </rPr>
      <t xml:space="preserve"> </t>
    </r>
    <r>
      <rPr>
        <b/>
        <sz val="10"/>
        <color indexed="8"/>
        <rFont val="Arial"/>
        <family val="2"/>
      </rPr>
      <t>in Year 1</t>
    </r>
  </si>
  <si>
    <r>
      <t>Note:</t>
    </r>
    <r>
      <rPr>
        <sz val="10"/>
        <rFont val="Arial"/>
        <family val="0"/>
      </rPr>
      <t xml:space="preserve"> the figures in the spreadsheet are </t>
    </r>
    <r>
      <rPr>
        <sz val="10"/>
        <color indexed="10"/>
        <rFont val="Arial"/>
        <family val="2"/>
      </rPr>
      <t xml:space="preserve">per entity cost; </t>
    </r>
    <r>
      <rPr>
        <sz val="10"/>
        <rFont val="Arial"/>
        <family val="2"/>
      </rPr>
      <t>have all been divided by 250.</t>
    </r>
  </si>
  <si>
    <r>
      <t>Note:</t>
    </r>
    <r>
      <rPr>
        <sz val="10"/>
        <color indexed="8"/>
        <rFont val="Arial"/>
        <family val="0"/>
      </rPr>
      <t xml:space="preserve"> the figures in the spreadsheet are </t>
    </r>
    <r>
      <rPr>
        <sz val="10"/>
        <color indexed="10"/>
        <rFont val="Arial"/>
        <family val="2"/>
      </rPr>
      <t>per entity cost.</t>
    </r>
  </si>
  <si>
    <t>Goldsmiths</t>
  </si>
  <si>
    <t>2. Summary</t>
  </si>
  <si>
    <t>There are four sheets containing costs, available from the tabs below:</t>
  </si>
  <si>
    <t>1. Repository LIFE Costs</t>
  </si>
  <si>
    <t xml:space="preserve">This sheet gives all the costings on a stage, element, and sub-element level. It includes the way the costing was calculated, as well as a practical explanation of the process for each sub-element for this particular collection. For those people interested in detailed costs, these sheet will be of most use. For those more interested in the overall costs, the summary sheet will probably be of more use. By hovering the mouse over the LIFE terms, the full definition will appear in a pop-up box. There is a costing sheet for each of the three repository examples (Goldsmiths, Royal Holloway and UCL). </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</si>
</sst>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00"/>
  </numFmts>
  <fonts count="21">
    <font>
      <sz val="10"/>
      <name val="Arial"/>
      <family val="0"/>
    </font>
    <font>
      <sz val="10"/>
      <color indexed="8"/>
      <name val="Arial"/>
      <family val="0"/>
    </font>
    <font>
      <b/>
      <sz val="16"/>
      <color indexed="8"/>
      <name val="Arial"/>
      <family val="0"/>
    </font>
    <font>
      <b/>
      <sz val="10"/>
      <color indexed="9"/>
      <name val="Arial"/>
      <family val="0"/>
    </font>
    <font>
      <b/>
      <sz val="10"/>
      <color indexed="8"/>
      <name val="Arial"/>
      <family val="0"/>
    </font>
    <font>
      <sz val="10"/>
      <color indexed="10"/>
      <name val="Arial"/>
      <family val="0"/>
    </font>
    <font>
      <sz val="8"/>
      <name val="Arial"/>
      <family val="0"/>
    </font>
    <font>
      <sz val="11"/>
      <name val="Arial"/>
      <family val="0"/>
    </font>
    <font>
      <i/>
      <sz val="11"/>
      <name val="Arial"/>
      <family val="0"/>
    </font>
    <font>
      <b/>
      <sz val="11"/>
      <name val="Arial"/>
      <family val="0"/>
    </font>
    <font>
      <b/>
      <sz val="16"/>
      <name val="Arial"/>
      <family val="2"/>
    </font>
    <font>
      <b/>
      <sz val="10"/>
      <name val="Arial"/>
      <family val="2"/>
    </font>
    <font>
      <sz val="8"/>
      <name val="Tahoma"/>
      <family val="0"/>
    </font>
    <font>
      <b/>
      <sz val="8"/>
      <name val="Tahoma"/>
      <family val="2"/>
    </font>
    <font>
      <b/>
      <sz val="10"/>
      <color indexed="10"/>
      <name val="Arial"/>
      <family val="0"/>
    </font>
    <font>
      <b/>
      <sz val="13"/>
      <color indexed="36"/>
      <name val="Arial"/>
      <family val="0"/>
    </font>
    <font>
      <b/>
      <vertAlign val="superscript"/>
      <sz val="13"/>
      <color indexed="36"/>
      <name val="Arial"/>
      <family val="0"/>
    </font>
    <font>
      <sz val="13"/>
      <color indexed="36"/>
      <name val="Arial"/>
      <family val="0"/>
    </font>
    <font>
      <b/>
      <sz val="14"/>
      <name val="Arial"/>
      <family val="2"/>
    </font>
    <font>
      <b/>
      <sz val="12"/>
      <name val="Arial"/>
      <family val="0"/>
    </font>
    <font>
      <b/>
      <sz val="8"/>
      <name val="Arial"/>
      <family val="2"/>
    </font>
  </fonts>
  <fills count="12">
    <fill>
      <patternFill/>
    </fill>
    <fill>
      <patternFill patternType="gray125"/>
    </fill>
    <fill>
      <patternFill patternType="solid">
        <fgColor indexed="11"/>
        <bgColor indexed="64"/>
      </patternFill>
    </fill>
    <fill>
      <patternFill patternType="solid">
        <fgColor indexed="9"/>
        <bgColor indexed="64"/>
      </patternFill>
    </fill>
    <fill>
      <patternFill patternType="solid">
        <fgColor indexed="12"/>
        <bgColor indexed="64"/>
      </patternFill>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36"/>
        <bgColor indexed="64"/>
      </patternFill>
    </fill>
    <fill>
      <patternFill patternType="solid">
        <fgColor indexed="36"/>
        <bgColor indexed="64"/>
      </patternFill>
    </fill>
    <fill>
      <patternFill patternType="solid">
        <fgColor indexed="44"/>
        <bgColor indexed="64"/>
      </patternFill>
    </fill>
    <fill>
      <patternFill patternType="solid">
        <fgColor indexed="31"/>
        <bgColor indexed="64"/>
      </patternFill>
    </fill>
  </fills>
  <borders count="73">
    <border>
      <left/>
      <right/>
      <top/>
      <bottom/>
      <diagonal/>
    </border>
    <border>
      <left style="thin">
        <color indexed="8"/>
      </left>
      <right style="thin">
        <color indexed="8"/>
      </right>
      <top style="thin">
        <color indexed="8"/>
      </top>
      <bottom style="thin">
        <color indexed="8"/>
      </bottom>
    </border>
    <border>
      <left/>
      <right/>
      <top style="thin">
        <color indexed="8"/>
      </top>
      <bottom style="thin">
        <color indexed="8"/>
      </bottom>
    </border>
    <border>
      <left style="thin"/>
      <right style="thin"/>
      <top style="thin"/>
      <bottom style="medium"/>
    </border>
    <border>
      <left style="thin"/>
      <right>
        <color indexed="63"/>
      </right>
      <top style="thin"/>
      <bottom style="medium"/>
    </border>
    <border>
      <left style="medium"/>
      <right style="medium"/>
      <top style="medium"/>
      <bottom style="medium"/>
    </border>
    <border>
      <left>
        <color indexed="63"/>
      </left>
      <right style="thin"/>
      <top style="thin"/>
      <bottom style="medium"/>
    </border>
    <border>
      <left style="thin"/>
      <right style="medium"/>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medium"/>
      <right style="thin"/>
      <top style="thin"/>
      <bottom style="mediu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medium"/>
      <top style="medium"/>
      <bottom>
        <color indexed="63"/>
      </bottom>
    </border>
    <border>
      <left style="thin"/>
      <right style="medium"/>
      <top style="thin"/>
      <bottom>
        <color indexed="63"/>
      </bottom>
    </border>
    <border>
      <left>
        <color indexed="63"/>
      </left>
      <right>
        <color indexed="63"/>
      </right>
      <top style="thin"/>
      <bottom style="thin"/>
    </border>
    <border>
      <left style="thin"/>
      <right style="medium"/>
      <top>
        <color indexed="63"/>
      </top>
      <bottom style="thin"/>
    </border>
    <border>
      <left style="medium"/>
      <right style="thin"/>
      <top style="thin"/>
      <bottom>
        <color indexed="63"/>
      </bottom>
    </border>
    <border>
      <left>
        <color indexed="63"/>
      </left>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top style="thin">
        <color indexed="8"/>
      </top>
      <bottom style="thin">
        <color indexed="8"/>
      </bottom>
    </border>
    <border>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medium">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style="medium">
        <color indexed="8"/>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style="thin">
        <color indexed="8"/>
      </top>
      <bottom style="medium">
        <color indexed="8"/>
      </bottom>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color indexed="63"/>
      </bottom>
    </border>
    <border>
      <left>
        <color indexed="63"/>
      </left>
      <right>
        <color indexed="63"/>
      </right>
      <top style="medium"/>
      <bottom>
        <color indexed="63"/>
      </bottom>
    </border>
    <border>
      <left style="medium">
        <color indexed="8"/>
      </left>
      <right>
        <color indexed="8"/>
      </right>
      <top style="thin">
        <color indexed="8"/>
      </top>
      <bottom style="thin">
        <color indexed="8"/>
      </bottom>
    </border>
    <border>
      <left>
        <color indexed="63"/>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
      <left>
        <color indexed="8"/>
      </left>
      <right>
        <color indexed="8"/>
      </right>
      <top>
        <color indexed="63"/>
      </top>
      <bottom style="thin">
        <color indexed="8"/>
      </bottom>
    </border>
    <border>
      <left style="medium">
        <color indexed="8"/>
      </left>
      <right>
        <color indexed="8"/>
      </right>
      <top style="medium">
        <color indexed="8"/>
      </top>
      <bottom style="thin">
        <color indexed="8"/>
      </bottom>
    </border>
    <border>
      <left>
        <color indexed="63"/>
      </left>
      <right>
        <color indexed="8"/>
      </right>
      <top style="medium">
        <color indexed="8"/>
      </top>
      <bottom style="thin">
        <color indexed="8"/>
      </bottom>
    </border>
    <border>
      <left>
        <color indexed="8"/>
      </left>
      <right>
        <color indexed="8"/>
      </right>
      <top style="medium">
        <color indexed="8"/>
      </top>
      <bottom style="thin">
        <color indexed="8"/>
      </bottom>
    </border>
    <border>
      <left>
        <color indexed="8"/>
      </left>
      <right style="medium">
        <color indexed="8"/>
      </right>
      <top style="medium">
        <color indexed="8"/>
      </top>
      <bottom style="thin">
        <color indexed="8"/>
      </bottom>
    </border>
    <border>
      <left>
        <color indexed="8"/>
      </left>
      <right>
        <color indexed="8"/>
      </right>
      <top style="thin">
        <color indexed="8"/>
      </top>
      <bottom>
        <color indexed="63"/>
      </bottom>
    </border>
  </borders>
  <cellStyleXfs count="2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9" fontId="0" fillId="0" borderId="0" applyNumberFormat="0" applyFont="0" applyFill="0" applyBorder="0" applyAlignment="0" applyProtection="0"/>
  </cellStyleXfs>
  <cellXfs count="240">
    <xf numFmtId="0" fontId="0" fillId="0" borderId="0" xfId="0" applyNumberFormat="1" applyFont="1" applyFill="1" applyBorder="1" applyAlignment="1">
      <alignment/>
    </xf>
    <xf numFmtId="0" fontId="1" fillId="0" borderId="0" xfId="0" applyNumberFormat="1" applyFont="1" applyFill="1" applyBorder="1" applyAlignment="1">
      <alignment/>
    </xf>
    <xf numFmtId="0" fontId="1" fillId="0" borderId="1" xfId="0" applyNumberFormat="1" applyFont="1" applyFill="1" applyBorder="1" applyAlignment="1">
      <alignment horizontal="left" wrapText="1"/>
    </xf>
    <xf numFmtId="4" fontId="4" fillId="2" borderId="1" xfId="0" applyNumberFormat="1" applyFont="1" applyFill="1" applyBorder="1" applyAlignment="1">
      <alignment horizontal="left"/>
    </xf>
    <xf numFmtId="0" fontId="3" fillId="0" borderId="1" xfId="0" applyNumberFormat="1" applyFont="1" applyFill="1" applyBorder="1" applyAlignment="1">
      <alignment horizontal="left" wrapText="1"/>
    </xf>
    <xf numFmtId="4" fontId="1" fillId="0" borderId="1" xfId="0" applyNumberFormat="1" applyFont="1" applyFill="1" applyBorder="1" applyAlignment="1">
      <alignment horizontal="left"/>
    </xf>
    <xf numFmtId="4" fontId="1" fillId="3" borderId="1" xfId="0" applyNumberFormat="1" applyFont="1" applyFill="1" applyBorder="1" applyAlignment="1">
      <alignment horizontal="left"/>
    </xf>
    <xf numFmtId="0" fontId="4" fillId="4" borderId="1" xfId="0" applyNumberFormat="1" applyFont="1" applyFill="1" applyBorder="1" applyAlignment="1">
      <alignment horizontal="right" wrapText="1"/>
    </xf>
    <xf numFmtId="4" fontId="1" fillId="4" borderId="1" xfId="0" applyNumberFormat="1" applyFont="1" applyFill="1" applyBorder="1" applyAlignment="1">
      <alignment horizontal="left"/>
    </xf>
    <xf numFmtId="0" fontId="1" fillId="0" borderId="2" xfId="0" applyNumberFormat="1" applyFont="1" applyFill="1" applyBorder="1" applyAlignment="1">
      <alignment/>
    </xf>
    <xf numFmtId="4" fontId="1" fillId="0" borderId="2" xfId="0" applyNumberFormat="1" applyFont="1" applyFill="1" applyBorder="1" applyAlignment="1">
      <alignment/>
    </xf>
    <xf numFmtId="0" fontId="1" fillId="0" borderId="0" xfId="0" applyNumberFormat="1" applyFont="1" applyFill="1" applyBorder="1" applyAlignment="1">
      <alignment horizontal="left"/>
    </xf>
    <xf numFmtId="0" fontId="7" fillId="0" borderId="0" xfId="0" applyFont="1" applyFill="1" applyBorder="1" applyAlignment="1">
      <alignment/>
    </xf>
    <xf numFmtId="0" fontId="9" fillId="0" borderId="0" xfId="0" applyFont="1" applyFill="1" applyBorder="1" applyAlignment="1">
      <alignment vertical="center"/>
    </xf>
    <xf numFmtId="0" fontId="7" fillId="0" borderId="0" xfId="0" applyFont="1" applyFill="1" applyBorder="1" applyAlignment="1">
      <alignment vertical="center" wrapText="1"/>
    </xf>
    <xf numFmtId="0" fontId="0" fillId="0" borderId="0" xfId="0" applyAlignment="1">
      <alignment horizontal="left" wrapText="1"/>
    </xf>
    <xf numFmtId="4" fontId="0" fillId="0" borderId="0" xfId="0" applyNumberFormat="1" applyAlignment="1">
      <alignment horizontal="left"/>
    </xf>
    <xf numFmtId="4" fontId="0" fillId="0" borderId="0" xfId="0" applyNumberFormat="1" applyFill="1" applyAlignment="1">
      <alignment horizontal="left"/>
    </xf>
    <xf numFmtId="0" fontId="0" fillId="0" borderId="0" xfId="0" applyAlignment="1">
      <alignment horizontal="left"/>
    </xf>
    <xf numFmtId="4" fontId="11" fillId="5" borderId="3" xfId="0" applyNumberFormat="1" applyFont="1" applyFill="1" applyBorder="1" applyAlignment="1">
      <alignment horizontal="left"/>
    </xf>
    <xf numFmtId="4" fontId="11" fillId="5" borderId="4" xfId="0" applyNumberFormat="1" applyFont="1" applyFill="1" applyBorder="1" applyAlignment="1">
      <alignment horizontal="left"/>
    </xf>
    <xf numFmtId="4" fontId="11" fillId="5" borderId="5" xfId="0" applyNumberFormat="1" applyFont="1" applyFill="1" applyBorder="1" applyAlignment="1">
      <alignment horizontal="left"/>
    </xf>
    <xf numFmtId="4" fontId="11" fillId="5" borderId="6" xfId="0" applyNumberFormat="1" applyFont="1" applyFill="1" applyBorder="1" applyAlignment="1">
      <alignment horizontal="left"/>
    </xf>
    <xf numFmtId="4" fontId="11" fillId="5" borderId="7" xfId="0" applyNumberFormat="1" applyFont="1" applyFill="1" applyBorder="1" applyAlignment="1">
      <alignment horizontal="left"/>
    </xf>
    <xf numFmtId="0" fontId="11" fillId="0" borderId="0" xfId="0" applyFont="1" applyFill="1" applyAlignment="1">
      <alignment horizontal="left"/>
    </xf>
    <xf numFmtId="0" fontId="11" fillId="0" borderId="0" xfId="0" applyFont="1" applyAlignment="1">
      <alignment horizontal="left"/>
    </xf>
    <xf numFmtId="0" fontId="3" fillId="0" borderId="0" xfId="0" applyFont="1" applyFill="1" applyAlignment="1">
      <alignment horizontal="left"/>
    </xf>
    <xf numFmtId="0" fontId="3" fillId="0" borderId="8" xfId="0" applyFont="1" applyFill="1" applyBorder="1" applyAlignment="1">
      <alignment horizontal="left" wrapText="1"/>
    </xf>
    <xf numFmtId="0" fontId="3" fillId="0" borderId="9" xfId="0" applyFont="1" applyFill="1" applyBorder="1" applyAlignment="1">
      <alignment horizontal="left" wrapText="1"/>
    </xf>
    <xf numFmtId="4" fontId="0" fillId="0" borderId="10" xfId="0" applyNumberFormat="1" applyFill="1" applyBorder="1" applyAlignment="1">
      <alignment horizontal="left"/>
    </xf>
    <xf numFmtId="4" fontId="0" fillId="0" borderId="11" xfId="0" applyNumberFormat="1" applyFill="1" applyBorder="1" applyAlignment="1">
      <alignment horizontal="left"/>
    </xf>
    <xf numFmtId="4" fontId="0" fillId="3" borderId="10" xfId="0" applyNumberFormat="1" applyFont="1" applyFill="1" applyBorder="1" applyAlignment="1">
      <alignment horizontal="left"/>
    </xf>
    <xf numFmtId="4" fontId="0" fillId="0" borderId="9" xfId="0" applyNumberFormat="1" applyFill="1" applyBorder="1" applyAlignment="1">
      <alignment horizontal="left"/>
    </xf>
    <xf numFmtId="4" fontId="0" fillId="0" borderId="12" xfId="0" applyNumberFormat="1" applyFill="1" applyBorder="1" applyAlignment="1">
      <alignment horizontal="left"/>
    </xf>
    <xf numFmtId="4" fontId="0" fillId="3" borderId="13" xfId="0" applyNumberFormat="1" applyFont="1" applyFill="1" applyBorder="1" applyAlignment="1">
      <alignment horizontal="left"/>
    </xf>
    <xf numFmtId="0" fontId="11" fillId="6" borderId="14" xfId="0" applyFont="1" applyFill="1" applyBorder="1" applyAlignment="1">
      <alignment horizontal="right" wrapText="1"/>
    </xf>
    <xf numFmtId="0" fontId="11" fillId="6" borderId="6" xfId="0" applyFont="1" applyFill="1" applyBorder="1" applyAlignment="1">
      <alignment horizontal="right" wrapText="1"/>
    </xf>
    <xf numFmtId="4" fontId="0" fillId="6" borderId="3" xfId="0" applyNumberFormat="1" applyFill="1" applyBorder="1" applyAlignment="1">
      <alignment horizontal="left"/>
    </xf>
    <xf numFmtId="4" fontId="0" fillId="6" borderId="4" xfId="0" applyNumberFormat="1" applyFill="1" applyBorder="1" applyAlignment="1">
      <alignment horizontal="left"/>
    </xf>
    <xf numFmtId="4" fontId="0" fillId="6" borderId="5" xfId="0" applyNumberFormat="1" applyFill="1" applyBorder="1" applyAlignment="1">
      <alignment horizontal="left"/>
    </xf>
    <xf numFmtId="4" fontId="0" fillId="6" borderId="6" xfId="0" applyNumberFormat="1" applyFill="1" applyBorder="1" applyAlignment="1">
      <alignment horizontal="left"/>
    </xf>
    <xf numFmtId="4" fontId="0" fillId="6" borderId="7" xfId="0" applyNumberFormat="1" applyFill="1" applyBorder="1" applyAlignment="1">
      <alignment horizontal="left"/>
    </xf>
    <xf numFmtId="0" fontId="0" fillId="0" borderId="0" xfId="0" applyFill="1" applyAlignment="1">
      <alignment horizontal="left"/>
    </xf>
    <xf numFmtId="0" fontId="0" fillId="0" borderId="8" xfId="0" applyBorder="1" applyAlignment="1">
      <alignment horizontal="left" wrapText="1"/>
    </xf>
    <xf numFmtId="0" fontId="0" fillId="0" borderId="9" xfId="0" applyBorder="1" applyAlignment="1">
      <alignment horizontal="left" wrapText="1"/>
    </xf>
    <xf numFmtId="4" fontId="0" fillId="0" borderId="10" xfId="0" applyNumberFormat="1" applyBorder="1" applyAlignment="1">
      <alignment horizontal="left"/>
    </xf>
    <xf numFmtId="4" fontId="0" fillId="0" borderId="11" xfId="0" applyNumberFormat="1" applyBorder="1" applyAlignment="1">
      <alignment horizontal="left"/>
    </xf>
    <xf numFmtId="4" fontId="0" fillId="0" borderId="9" xfId="0" applyNumberFormat="1" applyBorder="1" applyAlignment="1">
      <alignment horizontal="left"/>
    </xf>
    <xf numFmtId="4" fontId="0" fillId="0" borderId="12" xfId="0" applyNumberFormat="1" applyBorder="1" applyAlignment="1">
      <alignment horizontal="left"/>
    </xf>
    <xf numFmtId="0" fontId="0" fillId="0" borderId="8" xfId="0" applyFont="1" applyBorder="1" applyAlignment="1">
      <alignment horizontal="left" wrapText="1"/>
    </xf>
    <xf numFmtId="0" fontId="0" fillId="0" borderId="9" xfId="0" applyFont="1" applyBorder="1" applyAlignment="1">
      <alignment horizontal="left" wrapText="1"/>
    </xf>
    <xf numFmtId="0" fontId="5" fillId="0" borderId="8" xfId="0" applyFont="1" applyBorder="1" applyAlignment="1">
      <alignment horizontal="left" wrapText="1"/>
    </xf>
    <xf numFmtId="0" fontId="11" fillId="5" borderId="15" xfId="0" applyFont="1" applyFill="1" applyBorder="1" applyAlignment="1">
      <alignment horizontal="right" wrapText="1"/>
    </xf>
    <xf numFmtId="0" fontId="11" fillId="5" borderId="16" xfId="0" applyFont="1" applyFill="1" applyBorder="1" applyAlignment="1">
      <alignment horizontal="right" wrapText="1"/>
    </xf>
    <xf numFmtId="4" fontId="0" fillId="5" borderId="17" xfId="0" applyNumberFormat="1" applyFill="1" applyBorder="1" applyAlignment="1">
      <alignment horizontal="left"/>
    </xf>
    <xf numFmtId="4" fontId="0" fillId="5" borderId="18" xfId="0" applyNumberFormat="1" applyFill="1" applyBorder="1" applyAlignment="1">
      <alignment horizontal="left"/>
    </xf>
    <xf numFmtId="4" fontId="0" fillId="5" borderId="5" xfId="0" applyNumberFormat="1" applyFill="1" applyBorder="1" applyAlignment="1">
      <alignment horizontal="left"/>
    </xf>
    <xf numFmtId="4" fontId="0" fillId="5" borderId="16" xfId="0" applyNumberFormat="1" applyFill="1" applyBorder="1" applyAlignment="1">
      <alignment horizontal="left"/>
    </xf>
    <xf numFmtId="4" fontId="0" fillId="5" borderId="19" xfId="0" applyNumberFormat="1" applyFill="1" applyBorder="1" applyAlignment="1">
      <alignment horizontal="left"/>
    </xf>
    <xf numFmtId="4" fontId="11" fillId="5" borderId="13" xfId="0" applyNumberFormat="1" applyFont="1" applyFill="1" applyBorder="1" applyAlignment="1">
      <alignment horizontal="left"/>
    </xf>
    <xf numFmtId="4" fontId="11" fillId="5" borderId="20" xfId="0" applyNumberFormat="1" applyFont="1" applyFill="1" applyBorder="1" applyAlignment="1">
      <alignment horizontal="left"/>
    </xf>
    <xf numFmtId="4" fontId="11" fillId="5" borderId="21" xfId="0" applyNumberFormat="1" applyFont="1" applyFill="1" applyBorder="1" applyAlignment="1">
      <alignment horizontal="left"/>
    </xf>
    <xf numFmtId="4" fontId="11" fillId="5" borderId="22" xfId="0" applyNumberFormat="1" applyFont="1" applyFill="1" applyBorder="1" applyAlignment="1">
      <alignment horizontal="left"/>
    </xf>
    <xf numFmtId="4" fontId="11" fillId="5" borderId="23" xfId="0" applyNumberFormat="1" applyFont="1" applyFill="1" applyBorder="1" applyAlignment="1">
      <alignment horizontal="left"/>
    </xf>
    <xf numFmtId="4" fontId="11" fillId="5" borderId="24" xfId="0" applyNumberFormat="1" applyFont="1" applyFill="1" applyBorder="1" applyAlignment="1">
      <alignment horizontal="left"/>
    </xf>
    <xf numFmtId="0" fontId="11" fillId="0" borderId="8" xfId="0" applyFont="1" applyFill="1" applyBorder="1" applyAlignment="1">
      <alignment horizontal="left" wrapText="1"/>
    </xf>
    <xf numFmtId="4" fontId="0" fillId="0" borderId="25" xfId="0" applyNumberFormat="1" applyFill="1" applyBorder="1" applyAlignment="1">
      <alignment horizontal="left"/>
    </xf>
    <xf numFmtId="4" fontId="0" fillId="0" borderId="5" xfId="0" applyNumberFormat="1" applyFill="1" applyBorder="1" applyAlignment="1">
      <alignment horizontal="left"/>
    </xf>
    <xf numFmtId="4" fontId="0" fillId="0" borderId="6" xfId="0" applyNumberFormat="1" applyFill="1" applyBorder="1" applyAlignment="1">
      <alignment horizontal="left"/>
    </xf>
    <xf numFmtId="4" fontId="0" fillId="0" borderId="7" xfId="0" applyNumberFormat="1" applyFill="1" applyBorder="1" applyAlignment="1">
      <alignment horizontal="left"/>
    </xf>
    <xf numFmtId="4" fontId="0" fillId="0" borderId="25" xfId="0" applyNumberFormat="1" applyBorder="1" applyAlignment="1">
      <alignment horizontal="left"/>
    </xf>
    <xf numFmtId="4" fontId="0" fillId="6" borderId="10" xfId="0" applyNumberFormat="1" applyFont="1" applyFill="1" applyBorder="1" applyAlignment="1">
      <alignment horizontal="left"/>
    </xf>
    <xf numFmtId="4" fontId="0" fillId="0" borderId="24" xfId="0" applyNumberFormat="1" applyBorder="1" applyAlignment="1">
      <alignment horizontal="left"/>
    </xf>
    <xf numFmtId="4" fontId="0" fillId="0" borderId="4" xfId="0" applyNumberFormat="1" applyFill="1" applyBorder="1" applyAlignment="1">
      <alignment horizontal="left"/>
    </xf>
    <xf numFmtId="4" fontId="0" fillId="0" borderId="0" xfId="0" applyNumberFormat="1" applyFill="1" applyBorder="1" applyAlignment="1">
      <alignment horizontal="left"/>
    </xf>
    <xf numFmtId="4" fontId="0" fillId="0" borderId="26" xfId="0" applyNumberFormat="1" applyBorder="1" applyAlignment="1">
      <alignment horizontal="left"/>
    </xf>
    <xf numFmtId="0" fontId="0" fillId="0" borderId="27" xfId="0" applyBorder="1" applyAlignment="1">
      <alignment horizontal="left" wrapText="1"/>
    </xf>
    <xf numFmtId="4" fontId="0" fillId="0" borderId="22" xfId="0" applyNumberFormat="1" applyBorder="1" applyAlignment="1">
      <alignment horizontal="left"/>
    </xf>
    <xf numFmtId="4" fontId="0" fillId="0" borderId="13" xfId="0" applyNumberFormat="1" applyBorder="1" applyAlignment="1">
      <alignment horizontal="left"/>
    </xf>
    <xf numFmtId="0" fontId="0" fillId="0" borderId="8" xfId="0" applyFill="1" applyBorder="1" applyAlignment="1">
      <alignment horizontal="left" wrapText="1"/>
    </xf>
    <xf numFmtId="4" fontId="0" fillId="0" borderId="22" xfId="0" applyNumberFormat="1" applyFill="1" applyBorder="1" applyAlignment="1">
      <alignment horizontal="left"/>
    </xf>
    <xf numFmtId="4" fontId="0" fillId="0" borderId="3" xfId="0" applyNumberFormat="1" applyFill="1" applyBorder="1" applyAlignment="1">
      <alignment horizontal="left"/>
    </xf>
    <xf numFmtId="4" fontId="0" fillId="0" borderId="13" xfId="0" applyNumberFormat="1" applyFill="1" applyBorder="1" applyAlignment="1">
      <alignment horizontal="left"/>
    </xf>
    <xf numFmtId="0" fontId="0" fillId="0" borderId="8" xfId="0" applyFont="1" applyFill="1" applyBorder="1" applyAlignment="1">
      <alignment horizontal="left" wrapText="1"/>
    </xf>
    <xf numFmtId="0" fontId="0" fillId="0" borderId="27" xfId="0" applyFill="1" applyBorder="1" applyAlignment="1">
      <alignment horizontal="left" wrapText="1"/>
    </xf>
    <xf numFmtId="4" fontId="0" fillId="0" borderId="24" xfId="0" applyNumberFormat="1" applyFill="1" applyBorder="1" applyAlignment="1">
      <alignment horizontal="left"/>
    </xf>
    <xf numFmtId="0" fontId="0" fillId="0" borderId="27" xfId="0" applyFont="1" applyBorder="1" applyAlignment="1">
      <alignment horizontal="left" wrapText="1"/>
    </xf>
    <xf numFmtId="0" fontId="0" fillId="0" borderId="27" xfId="0" applyFont="1" applyFill="1" applyBorder="1" applyAlignment="1">
      <alignment horizontal="left" wrapText="1"/>
    </xf>
    <xf numFmtId="4" fontId="0" fillId="0" borderId="28" xfId="0" applyNumberFormat="1" applyFill="1" applyBorder="1" applyAlignment="1">
      <alignment horizontal="left"/>
    </xf>
    <xf numFmtId="0" fontId="11" fillId="5" borderId="29" xfId="0" applyFont="1" applyFill="1" applyBorder="1" applyAlignment="1">
      <alignment horizontal="right" wrapText="1"/>
    </xf>
    <xf numFmtId="4" fontId="0" fillId="5" borderId="30" xfId="0" applyNumberFormat="1" applyFill="1" applyBorder="1" applyAlignment="1">
      <alignment horizontal="left"/>
    </xf>
    <xf numFmtId="4" fontId="0" fillId="5" borderId="31" xfId="0" applyNumberFormat="1" applyFill="1" applyBorder="1" applyAlignment="1">
      <alignment horizontal="left"/>
    </xf>
    <xf numFmtId="4" fontId="0" fillId="5" borderId="23" xfId="0" applyNumberFormat="1" applyFill="1" applyBorder="1" applyAlignment="1">
      <alignment horizontal="left"/>
    </xf>
    <xf numFmtId="0" fontId="0" fillId="7" borderId="10" xfId="0" applyFill="1" applyBorder="1" applyAlignment="1">
      <alignment horizontal="left" wrapText="1"/>
    </xf>
    <xf numFmtId="4" fontId="0" fillId="7" borderId="5" xfId="0" applyNumberFormat="1" applyFill="1" applyBorder="1" applyAlignment="1">
      <alignment horizontal="left"/>
    </xf>
    <xf numFmtId="0" fontId="3" fillId="8" borderId="1" xfId="0" applyNumberFormat="1" applyFont="1" applyFill="1" applyBorder="1" applyAlignment="1">
      <alignment horizontal="left" wrapText="1"/>
    </xf>
    <xf numFmtId="0" fontId="0" fillId="0" borderId="1" xfId="0" applyNumberFormat="1" applyFont="1" applyFill="1" applyBorder="1" applyAlignment="1">
      <alignment horizontal="left" wrapText="1"/>
    </xf>
    <xf numFmtId="0" fontId="0" fillId="0" borderId="0" xfId="0" applyNumberFormat="1" applyFont="1" applyFill="1" applyBorder="1" applyAlignment="1">
      <alignment/>
    </xf>
    <xf numFmtId="0" fontId="11" fillId="0" borderId="1" xfId="0" applyNumberFormat="1" applyFont="1" applyFill="1" applyBorder="1" applyAlignment="1">
      <alignment horizontal="left" wrapText="1"/>
    </xf>
    <xf numFmtId="0" fontId="14" fillId="0" borderId="1" xfId="0" applyNumberFormat="1" applyFont="1" applyFill="1" applyBorder="1" applyAlignment="1">
      <alignment horizontal="left" wrapText="1"/>
    </xf>
    <xf numFmtId="0" fontId="3" fillId="8" borderId="14" xfId="0" applyFont="1" applyFill="1" applyBorder="1" applyAlignment="1">
      <alignment horizontal="left" wrapText="1"/>
    </xf>
    <xf numFmtId="0" fontId="3" fillId="8" borderId="6" xfId="0" applyFont="1" applyFill="1" applyBorder="1" applyAlignment="1">
      <alignment horizontal="left" wrapText="1"/>
    </xf>
    <xf numFmtId="0" fontId="1" fillId="0" borderId="0" xfId="0" applyNumberFormat="1" applyFont="1" applyFill="1" applyBorder="1" applyAlignment="1">
      <alignment/>
    </xf>
    <xf numFmtId="0" fontId="4"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1" fillId="0" borderId="0" xfId="0" applyNumberFormat="1" applyFont="1" applyFill="1" applyBorder="1" applyAlignment="1">
      <alignment/>
    </xf>
    <xf numFmtId="4" fontId="1" fillId="0" borderId="0" xfId="0" applyNumberFormat="1" applyFont="1" applyFill="1" applyBorder="1" applyAlignment="1">
      <alignment/>
    </xf>
    <xf numFmtId="0" fontId="1" fillId="0" borderId="0" xfId="0" applyNumberFormat="1" applyFont="1" applyFill="1" applyBorder="1" applyAlignment="1">
      <alignment horizontal="left" wrapText="1"/>
    </xf>
    <xf numFmtId="4" fontId="1" fillId="0" borderId="0" xfId="0" applyNumberFormat="1" applyFont="1" applyFill="1" applyBorder="1" applyAlignment="1">
      <alignment horizontal="left"/>
    </xf>
    <xf numFmtId="0" fontId="3" fillId="8" borderId="32" xfId="0" applyNumberFormat="1" applyFont="1" applyFill="1" applyBorder="1" applyAlignment="1">
      <alignment horizontal="left" wrapText="1"/>
    </xf>
    <xf numFmtId="0" fontId="3" fillId="0" borderId="32" xfId="0" applyNumberFormat="1" applyFont="1" applyFill="1" applyBorder="1" applyAlignment="1">
      <alignment horizontal="left" wrapText="1"/>
    </xf>
    <xf numFmtId="4" fontId="1" fillId="0" borderId="33" xfId="0" applyNumberFormat="1" applyFont="1" applyFill="1" applyBorder="1" applyAlignment="1">
      <alignment horizontal="left"/>
    </xf>
    <xf numFmtId="0" fontId="4" fillId="4" borderId="32" xfId="0" applyNumberFormat="1" applyFont="1" applyFill="1" applyBorder="1" applyAlignment="1">
      <alignment horizontal="right" wrapText="1"/>
    </xf>
    <xf numFmtId="0" fontId="1" fillId="0" borderId="32" xfId="0" applyNumberFormat="1" applyFont="1" applyFill="1" applyBorder="1" applyAlignment="1">
      <alignment horizontal="left" wrapText="1"/>
    </xf>
    <xf numFmtId="0" fontId="1" fillId="0" borderId="34" xfId="0" applyNumberFormat="1" applyFont="1" applyFill="1" applyBorder="1" applyAlignment="1">
      <alignment/>
    </xf>
    <xf numFmtId="4" fontId="1" fillId="0" borderId="35" xfId="0" applyNumberFormat="1" applyFont="1" applyFill="1" applyBorder="1" applyAlignment="1">
      <alignment/>
    </xf>
    <xf numFmtId="0" fontId="4" fillId="2" borderId="36" xfId="0" applyNumberFormat="1" applyFont="1" applyFill="1" applyBorder="1" applyAlignment="1">
      <alignment horizontal="right" wrapText="1"/>
    </xf>
    <xf numFmtId="0" fontId="4" fillId="2" borderId="37" xfId="0" applyNumberFormat="1" applyFont="1" applyFill="1" applyBorder="1" applyAlignment="1">
      <alignment horizontal="right" wrapText="1"/>
    </xf>
    <xf numFmtId="4" fontId="1" fillId="2" borderId="37" xfId="0" applyNumberFormat="1" applyFont="1" applyFill="1" applyBorder="1" applyAlignment="1">
      <alignment horizontal="left"/>
    </xf>
    <xf numFmtId="4" fontId="4" fillId="2" borderId="38" xfId="0" applyNumberFormat="1" applyFont="1" applyFill="1" applyBorder="1" applyAlignment="1">
      <alignment horizontal="left"/>
    </xf>
    <xf numFmtId="4" fontId="1" fillId="4" borderId="38" xfId="0" applyNumberFormat="1" applyFont="1" applyFill="1" applyBorder="1" applyAlignment="1">
      <alignment horizontal="left"/>
    </xf>
    <xf numFmtId="4" fontId="1" fillId="2" borderId="39" xfId="0" applyNumberFormat="1" applyFont="1" applyFill="1" applyBorder="1" applyAlignment="1">
      <alignment horizontal="left"/>
    </xf>
    <xf numFmtId="4" fontId="4" fillId="2" borderId="40" xfId="0" applyNumberFormat="1" applyFont="1" applyFill="1" applyBorder="1" applyAlignment="1">
      <alignment horizontal="left"/>
    </xf>
    <xf numFmtId="4" fontId="1" fillId="4" borderId="40" xfId="0" applyNumberFormat="1" applyFont="1" applyFill="1" applyBorder="1" applyAlignment="1">
      <alignment horizontal="left"/>
    </xf>
    <xf numFmtId="4" fontId="1" fillId="2" borderId="41" xfId="0" applyNumberFormat="1" applyFont="1" applyFill="1" applyBorder="1" applyAlignment="1">
      <alignment horizontal="left"/>
    </xf>
    <xf numFmtId="4" fontId="1" fillId="3" borderId="42" xfId="0" applyNumberFormat="1" applyFont="1" applyFill="1" applyBorder="1" applyAlignment="1">
      <alignment horizontal="left"/>
    </xf>
    <xf numFmtId="4" fontId="1" fillId="0" borderId="42" xfId="0" applyNumberFormat="1" applyFont="1" applyFill="1" applyBorder="1" applyAlignment="1">
      <alignment horizontal="left"/>
    </xf>
    <xf numFmtId="4" fontId="1" fillId="0" borderId="0" xfId="0" applyNumberFormat="1" applyFont="1" applyFill="1" applyBorder="1" applyAlignment="1">
      <alignment/>
    </xf>
    <xf numFmtId="4" fontId="4" fillId="2" borderId="43" xfId="0" applyNumberFormat="1" applyFont="1" applyFill="1" applyBorder="1" applyAlignment="1">
      <alignment horizontal="left"/>
    </xf>
    <xf numFmtId="4" fontId="1" fillId="4" borderId="43" xfId="0" applyNumberFormat="1" applyFont="1" applyFill="1" applyBorder="1" applyAlignment="1">
      <alignment horizontal="left"/>
    </xf>
    <xf numFmtId="4" fontId="1" fillId="2" borderId="43" xfId="0" applyNumberFormat="1" applyFont="1" applyFill="1" applyBorder="1" applyAlignment="1">
      <alignment horizontal="left"/>
    </xf>
    <xf numFmtId="4" fontId="4" fillId="2" borderId="44" xfId="0" applyNumberFormat="1" applyFont="1" applyFill="1" applyBorder="1" applyAlignment="1">
      <alignment horizontal="left"/>
    </xf>
    <xf numFmtId="4" fontId="1" fillId="4" borderId="44" xfId="0" applyNumberFormat="1" applyFont="1" applyFill="1" applyBorder="1" applyAlignment="1">
      <alignment horizontal="left"/>
    </xf>
    <xf numFmtId="4" fontId="1" fillId="2" borderId="45" xfId="0" applyNumberFormat="1" applyFont="1" applyFill="1" applyBorder="1" applyAlignment="1">
      <alignment horizontal="left"/>
    </xf>
    <xf numFmtId="4" fontId="0" fillId="6" borderId="5" xfId="0" applyNumberFormat="1" applyFont="1" applyFill="1" applyBorder="1" applyAlignment="1">
      <alignment horizontal="left"/>
    </xf>
    <xf numFmtId="0" fontId="3" fillId="8" borderId="27" xfId="0" applyFont="1" applyFill="1" applyBorder="1" applyAlignment="1">
      <alignment horizontal="left" wrapText="1"/>
    </xf>
    <xf numFmtId="0" fontId="0" fillId="0" borderId="0" xfId="0" applyFont="1" applyAlignment="1">
      <alignment horizontal="left"/>
    </xf>
    <xf numFmtId="164" fontId="0" fillId="0" borderId="0" xfId="0" applyNumberFormat="1" applyAlignment="1">
      <alignment horizontal="center" wrapText="1"/>
    </xf>
    <xf numFmtId="164" fontId="0" fillId="0" borderId="0" xfId="0" applyNumberFormat="1" applyAlignment="1">
      <alignment horizontal="justify" wrapText="1"/>
    </xf>
    <xf numFmtId="0" fontId="3" fillId="9" borderId="46" xfId="0" applyFont="1" applyFill="1" applyBorder="1" applyAlignment="1">
      <alignment horizontal="center" vertical="top" wrapText="1"/>
    </xf>
    <xf numFmtId="0" fontId="3" fillId="9" borderId="47" xfId="0" applyFont="1" applyFill="1" applyBorder="1" applyAlignment="1">
      <alignment horizontal="center" vertical="top" wrapText="1"/>
    </xf>
    <xf numFmtId="0" fontId="3" fillId="9" borderId="47" xfId="0" applyFont="1" applyFill="1" applyBorder="1" applyAlignment="1">
      <alignment horizontal="center" vertical="top" wrapText="1"/>
    </xf>
    <xf numFmtId="0" fontId="3" fillId="9" borderId="48" xfId="0" applyFont="1" applyFill="1" applyBorder="1" applyAlignment="1">
      <alignment horizontal="center" vertical="top" wrapText="1"/>
    </xf>
    <xf numFmtId="0" fontId="3" fillId="9" borderId="49" xfId="0" applyFont="1" applyFill="1" applyBorder="1" applyAlignment="1">
      <alignment horizontal="center" vertical="top" wrapText="1"/>
    </xf>
    <xf numFmtId="0" fontId="3" fillId="9" borderId="50" xfId="0" applyFont="1" applyFill="1" applyBorder="1" applyAlignment="1">
      <alignment horizontal="center" vertical="top" wrapText="1"/>
    </xf>
    <xf numFmtId="0" fontId="11" fillId="10" borderId="14" xfId="0" applyFont="1" applyFill="1" applyBorder="1" applyAlignment="1">
      <alignment horizontal="center" wrapText="1"/>
    </xf>
    <xf numFmtId="4" fontId="0" fillId="0" borderId="6" xfId="0" applyNumberFormat="1" applyBorder="1" applyAlignment="1">
      <alignment horizontal="left"/>
    </xf>
    <xf numFmtId="4" fontId="0" fillId="0" borderId="7" xfId="0" applyNumberFormat="1" applyBorder="1" applyAlignment="1">
      <alignment horizontal="left"/>
    </xf>
    <xf numFmtId="165" fontId="11" fillId="11" borderId="6" xfId="0" applyNumberFormat="1" applyFont="1" applyFill="1" applyBorder="1" applyAlignment="1">
      <alignment/>
    </xf>
    <xf numFmtId="165" fontId="11" fillId="11" borderId="3" xfId="0" applyNumberFormat="1" applyFont="1" applyFill="1" applyBorder="1" applyAlignment="1">
      <alignment/>
    </xf>
    <xf numFmtId="165" fontId="11" fillId="11" borderId="4" xfId="0" applyNumberFormat="1" applyFont="1" applyFill="1" applyBorder="1" applyAlignment="1">
      <alignment/>
    </xf>
    <xf numFmtId="165" fontId="11" fillId="11" borderId="7" xfId="0" applyNumberFormat="1" applyFont="1" applyFill="1" applyBorder="1" applyAlignment="1">
      <alignment/>
    </xf>
    <xf numFmtId="0" fontId="15" fillId="0" borderId="0" xfId="0" applyFont="1" applyBorder="1" applyAlignment="1">
      <alignment/>
    </xf>
    <xf numFmtId="0" fontId="17" fillId="0" borderId="0" xfId="0" applyFont="1" applyBorder="1" applyAlignment="1">
      <alignment/>
    </xf>
    <xf numFmtId="0" fontId="15" fillId="0" borderId="0" xfId="0" applyFont="1" applyFill="1" applyBorder="1" applyAlignment="1">
      <alignment/>
    </xf>
    <xf numFmtId="0" fontId="17" fillId="0" borderId="0" xfId="0" applyFont="1" applyFill="1" applyBorder="1" applyAlignment="1">
      <alignment/>
    </xf>
    <xf numFmtId="0" fontId="8" fillId="0" borderId="0" xfId="0" applyFont="1" applyFill="1" applyBorder="1" applyAlignment="1">
      <alignment wrapText="1"/>
    </xf>
    <xf numFmtId="0" fontId="7" fillId="0" borderId="0" xfId="0" applyFont="1" applyFill="1" applyBorder="1" applyAlignment="1">
      <alignment/>
    </xf>
    <xf numFmtId="0" fontId="10" fillId="0" borderId="50" xfId="0" applyFont="1" applyBorder="1" applyAlignment="1">
      <alignment horizontal="center"/>
    </xf>
    <xf numFmtId="0" fontId="0" fillId="0" borderId="47" xfId="0" applyBorder="1" applyAlignment="1">
      <alignment horizontal="center"/>
    </xf>
    <xf numFmtId="0" fontId="0" fillId="0" borderId="49" xfId="0" applyBorder="1" applyAlignment="1">
      <alignment horizontal="center"/>
    </xf>
    <xf numFmtId="0" fontId="10" fillId="0" borderId="8" xfId="0" applyFont="1"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51" xfId="0" applyBorder="1" applyAlignment="1">
      <alignment horizontal="left" wrapText="1"/>
    </xf>
    <xf numFmtId="0" fontId="0" fillId="0" borderId="21" xfId="0" applyBorder="1" applyAlignment="1">
      <alignment horizontal="left"/>
    </xf>
    <xf numFmtId="0" fontId="0" fillId="0" borderId="52" xfId="0" applyBorder="1" applyAlignment="1">
      <alignment horizontal="left"/>
    </xf>
    <xf numFmtId="0" fontId="11" fillId="0" borderId="11" xfId="0" applyFont="1" applyBorder="1" applyAlignment="1">
      <alignment horizontal="left" wrapText="1"/>
    </xf>
    <xf numFmtId="0" fontId="0" fillId="0" borderId="25" xfId="0" applyBorder="1" applyAlignment="1">
      <alignment horizontal="left"/>
    </xf>
    <xf numFmtId="0" fontId="0" fillId="0" borderId="9" xfId="0" applyBorder="1" applyAlignment="1">
      <alignment horizontal="left"/>
    </xf>
    <xf numFmtId="0" fontId="3" fillId="8" borderId="53" xfId="0" applyFont="1" applyFill="1" applyBorder="1" applyAlignment="1">
      <alignment horizontal="left" wrapText="1"/>
    </xf>
    <xf numFmtId="0" fontId="0" fillId="8" borderId="54" xfId="0" applyFill="1" applyBorder="1" applyAlignment="1">
      <alignment horizontal="left"/>
    </xf>
    <xf numFmtId="0" fontId="0" fillId="8" borderId="0" xfId="0" applyFill="1" applyBorder="1" applyAlignment="1">
      <alignment horizontal="left"/>
    </xf>
    <xf numFmtId="0" fontId="0" fillId="8" borderId="55" xfId="0" applyFill="1" applyBorder="1" applyAlignment="1">
      <alignment horizontal="left"/>
    </xf>
    <xf numFmtId="0" fontId="11" fillId="0" borderId="56" xfId="0" applyFont="1" applyFill="1" applyBorder="1" applyAlignment="1">
      <alignment horizontal="right" wrapText="1"/>
    </xf>
    <xf numFmtId="0" fontId="0" fillId="0" borderId="0" xfId="0" applyBorder="1" applyAlignment="1">
      <alignment/>
    </xf>
    <xf numFmtId="0" fontId="0" fillId="0" borderId="57" xfId="0" applyBorder="1" applyAlignment="1">
      <alignment/>
    </xf>
    <xf numFmtId="0" fontId="3" fillId="8" borderId="58" xfId="0" applyFont="1" applyFill="1" applyBorder="1" applyAlignment="1">
      <alignment horizontal="left" wrapText="1"/>
    </xf>
    <xf numFmtId="0" fontId="0" fillId="8" borderId="59" xfId="0" applyFill="1" applyBorder="1" applyAlignment="1">
      <alignment horizontal="left"/>
    </xf>
    <xf numFmtId="0" fontId="0" fillId="8" borderId="60" xfId="0" applyFill="1" applyBorder="1" applyAlignment="1">
      <alignment horizontal="left"/>
    </xf>
    <xf numFmtId="0" fontId="11" fillId="0" borderId="8" xfId="0" applyFont="1" applyBorder="1" applyAlignment="1">
      <alignment horizontal="left"/>
    </xf>
    <xf numFmtId="0" fontId="0" fillId="0" borderId="10" xfId="0" applyBorder="1" applyAlignment="1">
      <alignment horizontal="left"/>
    </xf>
    <xf numFmtId="0" fontId="0" fillId="0" borderId="13" xfId="0" applyBorder="1" applyAlignment="1">
      <alignment horizontal="left"/>
    </xf>
    <xf numFmtId="0" fontId="0" fillId="0" borderId="12" xfId="0" applyBorder="1" applyAlignment="1">
      <alignment horizontal="left"/>
    </xf>
    <xf numFmtId="0" fontId="0" fillId="0" borderId="61" xfId="0" applyBorder="1" applyAlignment="1">
      <alignment horizontal="left"/>
    </xf>
    <xf numFmtId="0" fontId="11" fillId="0" borderId="8" xfId="0" applyFont="1" applyBorder="1" applyAlignment="1">
      <alignment horizontal="left" wrapText="1"/>
    </xf>
    <xf numFmtId="0" fontId="11" fillId="0" borderId="8" xfId="0" applyFont="1" applyFill="1" applyBorder="1" applyAlignment="1">
      <alignment horizontal="left" wrapText="1"/>
    </xf>
    <xf numFmtId="0" fontId="0" fillId="0" borderId="10" xfId="0" applyFill="1" applyBorder="1" applyAlignment="1">
      <alignment horizontal="left"/>
    </xf>
    <xf numFmtId="0" fontId="0" fillId="0" borderId="61" xfId="0" applyFill="1" applyBorder="1" applyAlignment="1">
      <alignment horizontal="left"/>
    </xf>
    <xf numFmtId="0" fontId="0" fillId="0" borderId="12" xfId="0" applyFill="1" applyBorder="1" applyAlignment="1">
      <alignment horizontal="left"/>
    </xf>
    <xf numFmtId="0" fontId="0" fillId="8" borderId="62" xfId="0" applyFill="1" applyBorder="1" applyAlignment="1">
      <alignment horizontal="left"/>
    </xf>
    <xf numFmtId="0" fontId="10" fillId="0" borderId="46" xfId="0" applyFont="1" applyBorder="1" applyAlignment="1">
      <alignment horizontal="center"/>
    </xf>
    <xf numFmtId="0" fontId="10" fillId="0" borderId="9" xfId="0" applyFont="1" applyBorder="1" applyAlignment="1">
      <alignment horizontal="center"/>
    </xf>
    <xf numFmtId="0" fontId="11" fillId="0" borderId="51" xfId="0" applyFont="1" applyBorder="1" applyAlignment="1">
      <alignment horizontal="left" wrapText="1"/>
    </xf>
    <xf numFmtId="0" fontId="0" fillId="0" borderId="21" xfId="0" applyBorder="1" applyAlignment="1">
      <alignment horizontal="left" wrapText="1"/>
    </xf>
    <xf numFmtId="0" fontId="11" fillId="0" borderId="56" xfId="0" applyFont="1" applyBorder="1" applyAlignment="1">
      <alignment horizontal="left" wrapText="1"/>
    </xf>
    <xf numFmtId="0" fontId="11" fillId="0" borderId="0" xfId="0" applyFont="1" applyBorder="1" applyAlignment="1">
      <alignment horizontal="left" wrapText="1"/>
    </xf>
    <xf numFmtId="0" fontId="0" fillId="0" borderId="0" xfId="0" applyBorder="1" applyAlignment="1">
      <alignment horizontal="left"/>
    </xf>
    <xf numFmtId="0" fontId="0" fillId="0" borderId="57" xfId="0" applyBorder="1" applyAlignment="1">
      <alignment horizontal="left"/>
    </xf>
    <xf numFmtId="0" fontId="3" fillId="8" borderId="59" xfId="0" applyFont="1" applyFill="1" applyBorder="1" applyAlignment="1">
      <alignment horizontal="left" wrapText="1"/>
    </xf>
    <xf numFmtId="0" fontId="11" fillId="0" borderId="0" xfId="0" applyFont="1" applyFill="1" applyBorder="1" applyAlignment="1">
      <alignment horizontal="right" wrapText="1"/>
    </xf>
    <xf numFmtId="0" fontId="11" fillId="0" borderId="9" xfId="0" applyFont="1" applyBorder="1" applyAlignment="1">
      <alignment horizontal="left"/>
    </xf>
    <xf numFmtId="0" fontId="11" fillId="0" borderId="9" xfId="0" applyFont="1" applyBorder="1" applyAlignment="1">
      <alignment horizontal="left" wrapText="1"/>
    </xf>
    <xf numFmtId="0" fontId="4" fillId="0" borderId="63" xfId="0" applyBorder="1" applyAlignment="1">
      <alignment horizontal="left" wrapText="1"/>
    </xf>
    <xf numFmtId="0" fontId="4" fillId="0" borderId="64" xfId="0" applyBorder="1" applyAlignment="1">
      <alignment horizontal="left" wrapText="1"/>
    </xf>
    <xf numFmtId="0" fontId="4" fillId="0" borderId="65" xfId="0" applyBorder="1" applyAlignment="1">
      <alignment horizontal="left" wrapText="1"/>
    </xf>
    <xf numFmtId="0" fontId="4" fillId="0" borderId="66" xfId="0" applyBorder="1" applyAlignment="1">
      <alignment horizontal="left" wrapText="1"/>
    </xf>
    <xf numFmtId="0" fontId="4" fillId="0" borderId="63" xfId="0" applyBorder="1" applyAlignment="1">
      <alignment horizontal="right" wrapText="1"/>
    </xf>
    <xf numFmtId="0" fontId="4" fillId="0" borderId="64" xfId="0" applyBorder="1" applyAlignment="1">
      <alignment horizontal="right" wrapText="1"/>
    </xf>
    <xf numFmtId="0" fontId="4" fillId="0" borderId="65" xfId="0" applyBorder="1" applyAlignment="1">
      <alignment horizontal="right" wrapText="1"/>
    </xf>
    <xf numFmtId="0" fontId="4" fillId="0" borderId="67" xfId="0" applyBorder="1" applyAlignment="1">
      <alignment horizontal="right" wrapText="1"/>
    </xf>
    <xf numFmtId="0" fontId="4" fillId="0" borderId="66" xfId="0" applyBorder="1" applyAlignment="1">
      <alignment horizontal="right" wrapText="1"/>
    </xf>
    <xf numFmtId="0" fontId="3" fillId="8" borderId="63" xfId="0" applyFill="1" applyBorder="1" applyAlignment="1">
      <alignment horizontal="left" wrapText="1"/>
    </xf>
    <xf numFmtId="0" fontId="3" fillId="8" borderId="64" xfId="0" applyFill="1" applyBorder="1" applyAlignment="1">
      <alignment horizontal="left" wrapText="1"/>
    </xf>
    <xf numFmtId="0" fontId="3" fillId="8" borderId="65" xfId="0" applyFill="1" applyBorder="1" applyAlignment="1">
      <alignment horizontal="left" wrapText="1"/>
    </xf>
    <xf numFmtId="0" fontId="3" fillId="8" borderId="66" xfId="0" applyFill="1" applyBorder="1" applyAlignment="1">
      <alignment horizontal="left" wrapText="1"/>
    </xf>
    <xf numFmtId="0" fontId="4" fillId="0" borderId="63" xfId="0" applyBorder="1" applyAlignment="1">
      <alignment horizontal="left"/>
    </xf>
    <xf numFmtId="0" fontId="4" fillId="0" borderId="64" xfId="0" applyBorder="1" applyAlignment="1">
      <alignment horizontal="left"/>
    </xf>
    <xf numFmtId="0" fontId="4" fillId="0" borderId="65" xfId="0" applyBorder="1" applyAlignment="1">
      <alignment horizontal="left"/>
    </xf>
    <xf numFmtId="0" fontId="4" fillId="0" borderId="66" xfId="0" applyBorder="1" applyAlignment="1">
      <alignment horizontal="left"/>
    </xf>
    <xf numFmtId="0" fontId="2" fillId="0" borderId="68" xfId="0" applyFont="1" applyBorder="1" applyAlignment="1">
      <alignment horizontal="center"/>
    </xf>
    <xf numFmtId="0" fontId="2" fillId="0" borderId="69" xfId="0" applyBorder="1" applyAlignment="1">
      <alignment horizontal="center"/>
    </xf>
    <xf numFmtId="0" fontId="2" fillId="0" borderId="70" xfId="0" applyBorder="1" applyAlignment="1">
      <alignment horizontal="center"/>
    </xf>
    <xf numFmtId="0" fontId="2" fillId="0" borderId="71" xfId="0" applyBorder="1" applyAlignment="1">
      <alignment horizontal="center"/>
    </xf>
    <xf numFmtId="0" fontId="2" fillId="0" borderId="63" xfId="0" applyFont="1" applyBorder="1" applyAlignment="1">
      <alignment horizontal="center"/>
    </xf>
    <xf numFmtId="0" fontId="2" fillId="0" borderId="64" xfId="0" applyBorder="1" applyAlignment="1">
      <alignment horizontal="center"/>
    </xf>
    <xf numFmtId="0" fontId="2" fillId="0" borderId="65" xfId="0" applyBorder="1" applyAlignment="1">
      <alignment horizontal="center"/>
    </xf>
    <xf numFmtId="0" fontId="2" fillId="0" borderId="66" xfId="0" applyBorder="1" applyAlignment="1">
      <alignment horizontal="center"/>
    </xf>
    <xf numFmtId="0" fontId="4" fillId="0" borderId="63" xfId="0" applyFont="1" applyBorder="1" applyAlignment="1">
      <alignment horizontal="left" wrapText="1"/>
    </xf>
    <xf numFmtId="0" fontId="1" fillId="0" borderId="64" xfId="0" applyBorder="1" applyAlignment="1">
      <alignment horizontal="left" wrapText="1"/>
    </xf>
    <xf numFmtId="0" fontId="1" fillId="0" borderId="65" xfId="0" applyBorder="1" applyAlignment="1">
      <alignment horizontal="left" wrapText="1"/>
    </xf>
    <xf numFmtId="0" fontId="1" fillId="0" borderId="72" xfId="0" applyBorder="1" applyAlignment="1">
      <alignment horizontal="left" wrapText="1"/>
    </xf>
    <xf numFmtId="0" fontId="1" fillId="0" borderId="66" xfId="0" applyBorder="1" applyAlignment="1">
      <alignment horizontal="left" wrapText="1"/>
    </xf>
    <xf numFmtId="0" fontId="4" fillId="0" borderId="67" xfId="0" applyBorder="1" applyAlignment="1">
      <alignment horizontal="left" wrapText="1"/>
    </xf>
    <xf numFmtId="0" fontId="18" fillId="0" borderId="0" xfId="0" applyFont="1" applyAlignment="1">
      <alignment horizontal="center"/>
    </xf>
    <xf numFmtId="0" fontId="0" fillId="0" borderId="0" xfId="0" applyAlignment="1">
      <alignment horizontal="center"/>
    </xf>
    <xf numFmtId="0" fontId="4" fillId="3" borderId="4" xfId="0" applyFont="1" applyFill="1" applyBorder="1" applyAlignment="1">
      <alignment horizontal="center" vertical="top" wrapText="1"/>
    </xf>
    <xf numFmtId="0" fontId="0" fillId="3" borderId="28" xfId="0" applyFill="1" applyBorder="1" applyAlignment="1">
      <alignment/>
    </xf>
    <xf numFmtId="0" fontId="0" fillId="3" borderId="6" xfId="0"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10000"/>
      <rgbColor rgb="00FFFFFF"/>
      <rgbColor rgb="00FF0000"/>
      <rgbColor rgb="0099CCFF"/>
      <rgbColor rgb="00CCFFFF"/>
      <rgbColor rgb="00808000"/>
      <rgbColor rgb="00FF00FF"/>
      <rgbColor rgb="0000FFFF"/>
      <rgbColor rgb="00800000"/>
      <rgbColor rgb="00008000"/>
      <rgbColor rgb="00000080"/>
      <rgbColor rgb="00808000"/>
      <rgbColor rgb="00808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CC"/>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Lifecycle Costs for SHERPA-LEAP Case Studies (Year 1)</a:t>
            </a:r>
          </a:p>
        </c:rich>
      </c:tx>
      <c:layout/>
      <c:spPr>
        <a:noFill/>
        <a:ln>
          <a:noFill/>
        </a:ln>
      </c:spPr>
    </c:title>
    <c:plotArea>
      <c:layout/>
      <c:barChart>
        <c:barDir val="col"/>
        <c:grouping val="clustered"/>
        <c:varyColors val="0"/>
        <c:ser>
          <c:idx val="0"/>
          <c:order val="0"/>
          <c:tx>
            <c:strRef>
              <c:f>Summary!$B$6</c:f>
              <c:strCache>
                <c:ptCount val="1"/>
                <c:pt idx="0">
                  <c:v>Goldsmiths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Summary!$C$5:$I$5</c:f>
              <c:strCache/>
            </c:strRef>
          </c:cat>
          <c:val>
            <c:numRef>
              <c:f>Summary!$C$6:$I$6</c:f>
              <c:numCache>
                <c:ptCount val="7"/>
                <c:pt idx="0">
                  <c:v>0</c:v>
                </c:pt>
                <c:pt idx="1">
                  <c:v>0</c:v>
                </c:pt>
                <c:pt idx="2">
                  <c:v>0</c:v>
                </c:pt>
                <c:pt idx="3">
                  <c:v>0</c:v>
                </c:pt>
                <c:pt idx="4">
                  <c:v>0</c:v>
                </c:pt>
                <c:pt idx="5">
                  <c:v>0</c:v>
                </c:pt>
                <c:pt idx="6">
                  <c:v>0</c:v>
                </c:pt>
              </c:numCache>
            </c:numRef>
          </c:val>
        </c:ser>
        <c:ser>
          <c:idx val="1"/>
          <c:order val="1"/>
          <c:tx>
            <c:strRef>
              <c:f>Summary!$B$7</c:f>
              <c:strCache>
                <c:ptCount val="1"/>
                <c:pt idx="0">
                  <c:v>Royal Holloway</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Summary!$C$5:$I$5</c:f>
              <c:strCache/>
            </c:strRef>
          </c:cat>
          <c:val>
            <c:numRef>
              <c:f>Summary!$C$7:$I$7</c:f>
              <c:numCache>
                <c:ptCount val="7"/>
                <c:pt idx="0">
                  <c:v>0</c:v>
                </c:pt>
                <c:pt idx="1">
                  <c:v>0</c:v>
                </c:pt>
                <c:pt idx="2">
                  <c:v>0</c:v>
                </c:pt>
                <c:pt idx="3">
                  <c:v>0</c:v>
                </c:pt>
                <c:pt idx="4">
                  <c:v>0</c:v>
                </c:pt>
                <c:pt idx="5">
                  <c:v>0</c:v>
                </c:pt>
                <c:pt idx="6">
                  <c:v>0</c:v>
                </c:pt>
              </c:numCache>
            </c:numRef>
          </c:val>
        </c:ser>
        <c:ser>
          <c:idx val="2"/>
          <c:order val="2"/>
          <c:tx>
            <c:strRef>
              <c:f>Summary!$B$8</c:f>
              <c:strCache>
                <c:ptCount val="1"/>
                <c:pt idx="0">
                  <c:v>UCL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Summary!$C$5:$I$5</c:f>
              <c:strCache/>
            </c:strRef>
          </c:cat>
          <c:val>
            <c:numRef>
              <c:f>Summary!$C$8:$I$8</c:f>
              <c:numCache>
                <c:ptCount val="7"/>
                <c:pt idx="0">
                  <c:v>0</c:v>
                </c:pt>
                <c:pt idx="1">
                  <c:v>0</c:v>
                </c:pt>
                <c:pt idx="2">
                  <c:v>0</c:v>
                </c:pt>
                <c:pt idx="3">
                  <c:v>0</c:v>
                </c:pt>
                <c:pt idx="4">
                  <c:v>0</c:v>
                </c:pt>
                <c:pt idx="5">
                  <c:v>0</c:v>
                </c:pt>
                <c:pt idx="6">
                  <c:v>0</c:v>
                </c:pt>
              </c:numCache>
            </c:numRef>
          </c:val>
        </c:ser>
        <c:axId val="49115804"/>
        <c:axId val="39389053"/>
      </c:barChart>
      <c:catAx>
        <c:axId val="49115804"/>
        <c:scaling>
          <c:orientation val="minMax"/>
        </c:scaling>
        <c:axPos val="b"/>
        <c:title>
          <c:tx>
            <c:rich>
              <a:bodyPr vert="horz" rot="0" anchor="ctr"/>
              <a:lstStyle/>
              <a:p>
                <a:pPr algn="ctr">
                  <a:defRPr/>
                </a:pPr>
                <a:r>
                  <a:rPr lang="en-US" cap="none" sz="1000" b="1" i="0" u="none" baseline="0">
                    <a:latin typeface="Arial"/>
                    <a:ea typeface="Arial"/>
                    <a:cs typeface="Arial"/>
                  </a:rPr>
                  <a:t>LIFE Stage</a:t>
                </a:r>
              </a:p>
            </c:rich>
          </c:tx>
          <c:layout/>
          <c:overlay val="0"/>
          <c:spPr>
            <a:noFill/>
            <a:ln>
              <a:noFill/>
            </a:ln>
          </c:spPr>
        </c:title>
        <c:delete val="0"/>
        <c:numFmt formatCode="General" sourceLinked="1"/>
        <c:majorTickMark val="out"/>
        <c:minorTickMark val="none"/>
        <c:tickLblPos val="nextTo"/>
        <c:crossAx val="39389053"/>
        <c:crosses val="autoZero"/>
        <c:auto val="1"/>
        <c:lblOffset val="100"/>
        <c:noMultiLvlLbl val="0"/>
      </c:catAx>
      <c:valAx>
        <c:axId val="39389053"/>
        <c:scaling>
          <c:orientation val="minMax"/>
        </c:scaling>
        <c:axPos val="l"/>
        <c:title>
          <c:tx>
            <c:rich>
              <a:bodyPr vert="horz" rot="-5400000" anchor="ctr"/>
              <a:lstStyle/>
              <a:p>
                <a:pPr algn="ctr">
                  <a:defRPr/>
                </a:pPr>
                <a:r>
                  <a:rPr lang="en-US" cap="none" sz="1000" b="1" i="0" u="none" baseline="0">
                    <a:latin typeface="Arial"/>
                    <a:ea typeface="Arial"/>
                    <a:cs typeface="Arial"/>
                  </a:rPr>
                  <a:t>Cost (£) per entity</a:t>
                </a:r>
              </a:p>
            </c:rich>
          </c:tx>
          <c:layout/>
          <c:overlay val="0"/>
          <c:spPr>
            <a:noFill/>
            <a:ln>
              <a:noFill/>
            </a:ln>
          </c:spPr>
        </c:title>
        <c:majorGridlines/>
        <c:delete val="0"/>
        <c:numFmt formatCode="General" sourceLinked="1"/>
        <c:majorTickMark val="out"/>
        <c:minorTickMark val="none"/>
        <c:tickLblPos val="nextTo"/>
        <c:crossAx val="4911580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809625</xdr:colOff>
      <xdr:row>10</xdr:row>
      <xdr:rowOff>104775</xdr:rowOff>
    </xdr:from>
    <xdr:to>
      <xdr:col>8</xdr:col>
      <xdr:colOff>771525</xdr:colOff>
      <xdr:row>33</xdr:row>
      <xdr:rowOff>152400</xdr:rowOff>
    </xdr:to>
    <xdr:graphicFrame>
      <xdr:nvGraphicFramePr>
        <xdr:cNvPr id="1" name="Chart 1"/>
        <xdr:cNvGraphicFramePr/>
      </xdr:nvGraphicFramePr>
      <xdr:xfrm>
        <a:off x="1619250" y="2819400"/>
        <a:ext cx="5886450" cy="3771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C8"/>
  <sheetViews>
    <sheetView showGridLines="0" tabSelected="1" workbookViewId="0" topLeftCell="A1">
      <selection activeCell="E4" sqref="E4"/>
    </sheetView>
  </sheetViews>
  <sheetFormatPr defaultColWidth="9.140625" defaultRowHeight="12.75"/>
  <cols>
    <col min="1" max="1" width="3.8515625" style="12" customWidth="1"/>
    <col min="2" max="2" width="29.57421875" style="12" customWidth="1"/>
    <col min="3" max="3" width="69.28125" style="12" customWidth="1"/>
    <col min="4" max="16384" width="9.140625" style="12" customWidth="1"/>
  </cols>
  <sheetData>
    <row r="1" spans="2:3" ht="19.5">
      <c r="B1" s="153" t="s">
        <v>201</v>
      </c>
      <c r="C1" s="154"/>
    </row>
    <row r="2" spans="2:3" ht="22.5" customHeight="1">
      <c r="B2" s="155" t="s">
        <v>199</v>
      </c>
      <c r="C2" s="156"/>
    </row>
    <row r="4" spans="2:3" ht="48" customHeight="1">
      <c r="B4" s="157" t="s">
        <v>200</v>
      </c>
      <c r="C4" s="158"/>
    </row>
    <row r="6" ht="18" customHeight="1">
      <c r="B6" s="12" t="s">
        <v>219</v>
      </c>
    </row>
    <row r="7" spans="2:3" ht="164.25" customHeight="1">
      <c r="B7" s="13" t="s">
        <v>220</v>
      </c>
      <c r="C7" s="14" t="s">
        <v>221</v>
      </c>
    </row>
    <row r="8" spans="2:3" ht="103.5" customHeight="1">
      <c r="B8" s="13" t="s">
        <v>218</v>
      </c>
      <c r="C8" s="14" t="s">
        <v>132</v>
      </c>
    </row>
    <row r="9" ht="77.25" customHeight="1"/>
  </sheetData>
  <mergeCells count="3">
    <mergeCell ref="B1:C1"/>
    <mergeCell ref="B2:C2"/>
    <mergeCell ref="B4:C4"/>
  </mergeCells>
  <printOptions/>
  <pageMargins left="0.75" right="0.75" top="1" bottom="1" header="0.5" footer="0.5"/>
  <pageSetup fitToHeight="0" fitToWidth="0"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2:AB165"/>
  <sheetViews>
    <sheetView zoomScale="85" zoomScaleNormal="85" workbookViewId="0" topLeftCell="A1">
      <selection activeCell="A3" sqref="A3:Q3"/>
    </sheetView>
  </sheetViews>
  <sheetFormatPr defaultColWidth="9.140625" defaultRowHeight="12.75"/>
  <cols>
    <col min="1" max="1" width="23.28125" style="15" customWidth="1"/>
    <col min="2" max="9" width="10.421875" style="16" customWidth="1"/>
    <col min="10" max="14" width="11.421875" style="16" customWidth="1"/>
    <col min="15" max="15" width="13.421875" style="16" customWidth="1"/>
    <col min="16" max="17" width="11.421875" style="16" customWidth="1"/>
    <col min="18" max="16384" width="9.140625" style="18" customWidth="1"/>
  </cols>
  <sheetData>
    <row r="1" ht="13.5" thickBot="1"/>
    <row r="2" spans="1:17" ht="20.25">
      <c r="A2" s="159" t="s">
        <v>202</v>
      </c>
      <c r="B2" s="160"/>
      <c r="C2" s="160"/>
      <c r="D2" s="160"/>
      <c r="E2" s="160"/>
      <c r="F2" s="160"/>
      <c r="G2" s="160"/>
      <c r="H2" s="160"/>
      <c r="I2" s="160"/>
      <c r="J2" s="160"/>
      <c r="K2" s="160"/>
      <c r="L2" s="160"/>
      <c r="M2" s="160"/>
      <c r="N2" s="160"/>
      <c r="O2" s="160"/>
      <c r="P2" s="160"/>
      <c r="Q2" s="161"/>
    </row>
    <row r="3" spans="1:17" ht="20.25">
      <c r="A3" s="162" t="s">
        <v>196</v>
      </c>
      <c r="B3" s="163"/>
      <c r="C3" s="163"/>
      <c r="D3" s="163"/>
      <c r="E3" s="163"/>
      <c r="F3" s="163"/>
      <c r="G3" s="163"/>
      <c r="H3" s="163"/>
      <c r="I3" s="163"/>
      <c r="J3" s="163"/>
      <c r="K3" s="163"/>
      <c r="L3" s="163"/>
      <c r="M3" s="163"/>
      <c r="N3" s="163"/>
      <c r="O3" s="163"/>
      <c r="P3" s="163"/>
      <c r="Q3" s="164"/>
    </row>
    <row r="4" spans="1:17" ht="13.5" thickBot="1">
      <c r="A4" s="165" t="s">
        <v>169</v>
      </c>
      <c r="B4" s="166"/>
      <c r="C4" s="166"/>
      <c r="D4" s="166"/>
      <c r="E4" s="166"/>
      <c r="F4" s="166"/>
      <c r="G4" s="166"/>
      <c r="H4" s="166"/>
      <c r="I4" s="166"/>
      <c r="J4" s="166"/>
      <c r="K4" s="166"/>
      <c r="L4" s="166"/>
      <c r="M4" s="166"/>
      <c r="N4" s="166"/>
      <c r="O4" s="166"/>
      <c r="P4" s="166"/>
      <c r="Q4" s="167"/>
    </row>
    <row r="5" spans="1:17" s="24" customFormat="1" ht="23.25" customHeight="1">
      <c r="A5" s="136" t="s">
        <v>0</v>
      </c>
      <c r="B5" s="59" t="s">
        <v>170</v>
      </c>
      <c r="C5" s="59" t="s">
        <v>171</v>
      </c>
      <c r="D5" s="59" t="s">
        <v>172</v>
      </c>
      <c r="E5" s="59" t="s">
        <v>173</v>
      </c>
      <c r="F5" s="60" t="s">
        <v>174</v>
      </c>
      <c r="G5" s="61" t="s">
        <v>175</v>
      </c>
      <c r="H5" s="62" t="s">
        <v>176</v>
      </c>
      <c r="I5" s="59" t="s">
        <v>177</v>
      </c>
      <c r="J5" s="59" t="s">
        <v>178</v>
      </c>
      <c r="K5" s="59" t="s">
        <v>179</v>
      </c>
      <c r="L5" s="60" t="s">
        <v>180</v>
      </c>
      <c r="M5" s="60" t="s">
        <v>181</v>
      </c>
      <c r="N5" s="60" t="s">
        <v>182</v>
      </c>
      <c r="O5" s="63" t="s">
        <v>183</v>
      </c>
      <c r="P5" s="62" t="s">
        <v>184</v>
      </c>
      <c r="Q5" s="64"/>
    </row>
    <row r="6" spans="1:17" s="25" customFormat="1" ht="16.5" customHeight="1">
      <c r="A6" s="168"/>
      <c r="B6" s="169"/>
      <c r="C6" s="169"/>
      <c r="D6" s="169"/>
      <c r="E6" s="169"/>
      <c r="F6" s="169"/>
      <c r="G6" s="169"/>
      <c r="H6" s="169"/>
      <c r="I6" s="169"/>
      <c r="J6" s="169"/>
      <c r="K6" s="169"/>
      <c r="L6" s="169"/>
      <c r="M6" s="169"/>
      <c r="N6" s="169"/>
      <c r="O6" s="169"/>
      <c r="P6" s="169"/>
      <c r="Q6" s="170"/>
    </row>
    <row r="7" spans="1:17" s="26" customFormat="1" ht="13.5" thickBot="1">
      <c r="A7" s="171" t="s">
        <v>13</v>
      </c>
      <c r="B7" s="172"/>
      <c r="C7" s="172"/>
      <c r="D7" s="172"/>
      <c r="E7" s="172"/>
      <c r="F7" s="172"/>
      <c r="G7" s="172"/>
      <c r="H7" s="172"/>
      <c r="I7" s="172"/>
      <c r="J7" s="172"/>
      <c r="K7" s="172"/>
      <c r="L7" s="172"/>
      <c r="M7" s="172"/>
      <c r="N7" s="172"/>
      <c r="O7" s="173"/>
      <c r="P7" s="172"/>
      <c r="Q7" s="174"/>
    </row>
    <row r="8" spans="1:17" s="26" customFormat="1" ht="13.5" thickBot="1">
      <c r="A8" s="65" t="s">
        <v>185</v>
      </c>
      <c r="B8" s="29">
        <v>86</v>
      </c>
      <c r="C8" s="29">
        <v>4</v>
      </c>
      <c r="D8" s="29">
        <v>8</v>
      </c>
      <c r="E8" s="29">
        <v>20</v>
      </c>
      <c r="F8" s="30">
        <v>1</v>
      </c>
      <c r="G8" s="66">
        <v>3</v>
      </c>
      <c r="H8" s="32">
        <v>48</v>
      </c>
      <c r="I8" s="29">
        <v>4</v>
      </c>
      <c r="J8" s="29">
        <v>4</v>
      </c>
      <c r="K8" s="29">
        <v>1</v>
      </c>
      <c r="L8" s="30">
        <v>1</v>
      </c>
      <c r="M8" s="30">
        <v>5</v>
      </c>
      <c r="N8" s="30">
        <v>13</v>
      </c>
      <c r="O8" s="67">
        <f>SUM(B8:N8)</f>
        <v>198</v>
      </c>
      <c r="P8" s="32"/>
      <c r="Q8" s="33"/>
    </row>
    <row r="9" spans="1:17" s="26" customFormat="1" ht="12.75">
      <c r="A9" s="24" t="s">
        <v>186</v>
      </c>
      <c r="B9" s="29">
        <v>0.3</v>
      </c>
      <c r="C9" s="29">
        <v>0.5</v>
      </c>
      <c r="D9" s="29">
        <v>0.5</v>
      </c>
      <c r="E9" s="29">
        <v>0.5</v>
      </c>
      <c r="F9" s="30">
        <v>0.5</v>
      </c>
      <c r="G9" s="66">
        <v>0.5</v>
      </c>
      <c r="H9" s="32">
        <v>0.3</v>
      </c>
      <c r="I9" s="29">
        <v>0.5</v>
      </c>
      <c r="J9" s="29">
        <v>1</v>
      </c>
      <c r="K9" s="29">
        <v>1</v>
      </c>
      <c r="L9" s="30">
        <v>1</v>
      </c>
      <c r="M9" s="30">
        <v>0.5</v>
      </c>
      <c r="N9" s="30">
        <v>0.5</v>
      </c>
      <c r="O9" s="31"/>
      <c r="P9" s="32"/>
      <c r="Q9" s="33"/>
    </row>
    <row r="10" spans="1:17" s="26" customFormat="1" ht="13.5" thickBot="1">
      <c r="A10" s="65" t="s">
        <v>187</v>
      </c>
      <c r="B10" s="24">
        <v>5</v>
      </c>
      <c r="C10" s="29">
        <v>5</v>
      </c>
      <c r="D10" s="29">
        <v>5</v>
      </c>
      <c r="E10" s="29">
        <v>5</v>
      </c>
      <c r="F10" s="30">
        <v>60</v>
      </c>
      <c r="G10" s="66">
        <v>5</v>
      </c>
      <c r="H10" s="32">
        <v>1</v>
      </c>
      <c r="I10" s="29">
        <v>5</v>
      </c>
      <c r="J10" s="29">
        <v>60</v>
      </c>
      <c r="K10" s="29">
        <v>20</v>
      </c>
      <c r="L10" s="30">
        <v>20</v>
      </c>
      <c r="M10" s="30">
        <v>10</v>
      </c>
      <c r="N10" s="30">
        <v>10</v>
      </c>
      <c r="O10" s="34"/>
      <c r="P10" s="32"/>
      <c r="Q10" s="33"/>
    </row>
    <row r="11" spans="1:17" s="26" customFormat="1" ht="13.5" thickBot="1">
      <c r="A11" s="35" t="s">
        <v>14</v>
      </c>
      <c r="B11" s="37">
        <f>SUM((B9*B10)*B8)</f>
        <v>129</v>
      </c>
      <c r="C11" s="37">
        <f aca="true" t="shared" si="0" ref="C11:N11">SUM((C9*C10)*C8)</f>
        <v>10</v>
      </c>
      <c r="D11" s="37">
        <f t="shared" si="0"/>
        <v>20</v>
      </c>
      <c r="E11" s="37">
        <f t="shared" si="0"/>
        <v>50</v>
      </c>
      <c r="F11" s="37">
        <f t="shared" si="0"/>
        <v>30</v>
      </c>
      <c r="G11" s="37">
        <f t="shared" si="0"/>
        <v>7.5</v>
      </c>
      <c r="H11" s="37">
        <f t="shared" si="0"/>
        <v>14.399999999999999</v>
      </c>
      <c r="I11" s="37">
        <f t="shared" si="0"/>
        <v>10</v>
      </c>
      <c r="J11" s="37">
        <f t="shared" si="0"/>
        <v>240</v>
      </c>
      <c r="K11" s="37">
        <f t="shared" si="0"/>
        <v>20</v>
      </c>
      <c r="L11" s="37">
        <f t="shared" si="0"/>
        <v>20</v>
      </c>
      <c r="M11" s="37">
        <f t="shared" si="0"/>
        <v>25</v>
      </c>
      <c r="N11" s="37">
        <f t="shared" si="0"/>
        <v>65</v>
      </c>
      <c r="O11" s="39">
        <f>SUM(B11:N11)</f>
        <v>640.9</v>
      </c>
      <c r="P11" s="68"/>
      <c r="Q11" s="69"/>
    </row>
    <row r="12" spans="1:17" s="42" customFormat="1" ht="13.5" customHeight="1" thickBot="1">
      <c r="A12" s="175"/>
      <c r="B12" s="176"/>
      <c r="C12" s="176"/>
      <c r="D12" s="176"/>
      <c r="E12" s="176"/>
      <c r="F12" s="176"/>
      <c r="G12" s="176"/>
      <c r="H12" s="176"/>
      <c r="I12" s="176"/>
      <c r="J12" s="176"/>
      <c r="K12" s="176"/>
      <c r="L12" s="176"/>
      <c r="M12" s="176"/>
      <c r="N12" s="176"/>
      <c r="O12" s="176"/>
      <c r="P12" s="176"/>
      <c r="Q12" s="177"/>
    </row>
    <row r="13" spans="1:17" ht="12.75">
      <c r="A13" s="178" t="s">
        <v>15</v>
      </c>
      <c r="B13" s="179"/>
      <c r="C13" s="179"/>
      <c r="D13" s="179"/>
      <c r="E13" s="179"/>
      <c r="F13" s="179"/>
      <c r="G13" s="179"/>
      <c r="H13" s="179"/>
      <c r="I13" s="179"/>
      <c r="J13" s="179"/>
      <c r="K13" s="179"/>
      <c r="L13" s="179"/>
      <c r="M13" s="179"/>
      <c r="N13" s="179"/>
      <c r="O13" s="179"/>
      <c r="P13" s="179"/>
      <c r="Q13" s="180"/>
    </row>
    <row r="14" spans="1:17" s="25" customFormat="1" ht="16.5" customHeight="1">
      <c r="A14" s="181" t="s">
        <v>16</v>
      </c>
      <c r="B14" s="182"/>
      <c r="C14" s="182"/>
      <c r="D14" s="182"/>
      <c r="E14" s="182"/>
      <c r="F14" s="182"/>
      <c r="G14" s="182"/>
      <c r="H14" s="182"/>
      <c r="I14" s="182"/>
      <c r="J14" s="182"/>
      <c r="K14" s="182"/>
      <c r="L14" s="182"/>
      <c r="M14" s="182"/>
      <c r="N14" s="182"/>
      <c r="O14" s="183"/>
      <c r="P14" s="182"/>
      <c r="Q14" s="184"/>
    </row>
    <row r="15" spans="1:17" ht="25.5">
      <c r="A15" s="43" t="s">
        <v>17</v>
      </c>
      <c r="B15" s="45"/>
      <c r="C15" s="45"/>
      <c r="D15" s="45"/>
      <c r="E15" s="45"/>
      <c r="F15" s="46"/>
      <c r="G15" s="70"/>
      <c r="H15" s="47"/>
      <c r="I15" s="45"/>
      <c r="J15" s="45"/>
      <c r="K15" s="45"/>
      <c r="L15" s="46"/>
      <c r="M15" s="46"/>
      <c r="N15" s="46"/>
      <c r="O15" s="31"/>
      <c r="P15" s="47"/>
      <c r="Q15" s="48"/>
    </row>
    <row r="16" spans="1:17" ht="13.5" thickBot="1">
      <c r="A16" s="43"/>
      <c r="B16" s="37"/>
      <c r="C16" s="37"/>
      <c r="D16" s="37"/>
      <c r="E16" s="37"/>
      <c r="F16" s="37"/>
      <c r="G16" s="37"/>
      <c r="H16" s="37"/>
      <c r="I16" s="37"/>
      <c r="J16" s="37"/>
      <c r="K16" s="37"/>
      <c r="L16" s="37"/>
      <c r="M16" s="37"/>
      <c r="N16" s="37"/>
      <c r="O16" s="71">
        <v>50</v>
      </c>
      <c r="P16" s="47" t="s">
        <v>188</v>
      </c>
      <c r="Q16" s="48"/>
    </row>
    <row r="17" spans="1:17" ht="24" customHeight="1">
      <c r="A17" s="43" t="s">
        <v>18</v>
      </c>
      <c r="B17" s="45"/>
      <c r="C17" s="45"/>
      <c r="D17" s="45"/>
      <c r="E17" s="45"/>
      <c r="F17" s="46"/>
      <c r="G17" s="70"/>
      <c r="H17" s="47"/>
      <c r="I17" s="45"/>
      <c r="J17" s="45"/>
      <c r="K17" s="45"/>
      <c r="L17" s="46"/>
      <c r="M17" s="46"/>
      <c r="N17" s="46"/>
      <c r="O17" s="31"/>
      <c r="P17" s="47"/>
      <c r="Q17" s="48"/>
    </row>
    <row r="18" spans="1:17" ht="24" customHeight="1" thickBot="1">
      <c r="A18" s="43"/>
      <c r="B18" s="37"/>
      <c r="C18" s="37"/>
      <c r="D18" s="37"/>
      <c r="E18" s="37"/>
      <c r="F18" s="37"/>
      <c r="G18" s="37"/>
      <c r="H18" s="37"/>
      <c r="I18" s="37"/>
      <c r="J18" s="37"/>
      <c r="K18" s="37"/>
      <c r="L18" s="37"/>
      <c r="M18" s="37"/>
      <c r="N18" s="37"/>
      <c r="O18" s="71">
        <v>20</v>
      </c>
      <c r="P18" s="47" t="s">
        <v>188</v>
      </c>
      <c r="Q18" s="48"/>
    </row>
    <row r="19" spans="1:17" ht="25.5">
      <c r="A19" s="43" t="s">
        <v>19</v>
      </c>
      <c r="B19" s="45"/>
      <c r="C19" s="45"/>
      <c r="D19" s="45"/>
      <c r="E19" s="45"/>
      <c r="F19" s="46"/>
      <c r="G19" s="70"/>
      <c r="H19" s="47"/>
      <c r="I19" s="45"/>
      <c r="J19" s="45"/>
      <c r="K19" s="45"/>
      <c r="L19" s="46"/>
      <c r="M19" s="46"/>
      <c r="N19" s="46"/>
      <c r="O19" s="31"/>
      <c r="P19" s="47"/>
      <c r="Q19" s="48"/>
    </row>
    <row r="20" spans="1:17" ht="12.75">
      <c r="A20" s="43"/>
      <c r="B20" s="45"/>
      <c r="C20" s="45"/>
      <c r="D20" s="45"/>
      <c r="E20" s="45"/>
      <c r="F20" s="46"/>
      <c r="G20" s="70"/>
      <c r="H20" s="47"/>
      <c r="I20" s="45"/>
      <c r="J20" s="45"/>
      <c r="K20" s="45"/>
      <c r="L20" s="46"/>
      <c r="M20" s="46"/>
      <c r="N20" s="46"/>
      <c r="O20" s="31"/>
      <c r="P20" s="47"/>
      <c r="Q20" s="48"/>
    </row>
    <row r="21" spans="1:17" ht="17.25" customHeight="1">
      <c r="A21" s="181" t="s">
        <v>20</v>
      </c>
      <c r="B21" s="182"/>
      <c r="C21" s="182"/>
      <c r="D21" s="182"/>
      <c r="E21" s="182"/>
      <c r="F21" s="182"/>
      <c r="G21" s="182"/>
      <c r="H21" s="182"/>
      <c r="I21" s="182"/>
      <c r="J21" s="182"/>
      <c r="K21" s="182"/>
      <c r="L21" s="182"/>
      <c r="M21" s="182"/>
      <c r="N21" s="182"/>
      <c r="O21" s="185"/>
      <c r="P21" s="182"/>
      <c r="Q21" s="184"/>
    </row>
    <row r="22" spans="1:17" ht="27" customHeight="1">
      <c r="A22" s="49" t="s">
        <v>21</v>
      </c>
      <c r="B22" s="45"/>
      <c r="C22" s="45"/>
      <c r="D22" s="45"/>
      <c r="E22" s="45"/>
      <c r="F22" s="46"/>
      <c r="G22" s="70"/>
      <c r="H22" s="47"/>
      <c r="I22" s="45"/>
      <c r="J22" s="45"/>
      <c r="K22" s="45"/>
      <c r="L22" s="46"/>
      <c r="M22" s="46"/>
      <c r="N22" s="46"/>
      <c r="O22" s="31"/>
      <c r="P22" s="47"/>
      <c r="Q22" s="48"/>
    </row>
    <row r="23" spans="1:17" ht="25.5">
      <c r="A23" s="49" t="s">
        <v>22</v>
      </c>
      <c r="B23" s="45"/>
      <c r="C23" s="45"/>
      <c r="D23" s="45"/>
      <c r="E23" s="45"/>
      <c r="F23" s="46"/>
      <c r="G23" s="70"/>
      <c r="H23" s="47"/>
      <c r="I23" s="45"/>
      <c r="J23" s="45"/>
      <c r="K23" s="45"/>
      <c r="L23" s="46"/>
      <c r="M23" s="46"/>
      <c r="N23" s="46"/>
      <c r="O23" s="31"/>
      <c r="P23" s="47"/>
      <c r="Q23" s="48"/>
    </row>
    <row r="24" spans="1:17" ht="25.5">
      <c r="A24" s="49" t="s">
        <v>23</v>
      </c>
      <c r="B24" s="45"/>
      <c r="C24" s="45"/>
      <c r="D24" s="45"/>
      <c r="E24" s="45"/>
      <c r="F24" s="46"/>
      <c r="G24" s="70"/>
      <c r="H24" s="47"/>
      <c r="I24" s="45"/>
      <c r="J24" s="45"/>
      <c r="K24" s="45"/>
      <c r="L24" s="46"/>
      <c r="M24" s="46"/>
      <c r="N24" s="46"/>
      <c r="O24" s="31"/>
      <c r="P24" s="47"/>
      <c r="Q24" s="48"/>
    </row>
    <row r="25" spans="1:17" ht="12.75">
      <c r="A25" s="49"/>
      <c r="B25" s="45"/>
      <c r="C25" s="45"/>
      <c r="D25" s="45"/>
      <c r="E25" s="45"/>
      <c r="F25" s="46"/>
      <c r="G25" s="70"/>
      <c r="H25" s="47"/>
      <c r="I25" s="45"/>
      <c r="J25" s="45"/>
      <c r="K25" s="45"/>
      <c r="L25" s="46"/>
      <c r="M25" s="46"/>
      <c r="N25" s="46"/>
      <c r="O25" s="31"/>
      <c r="P25" s="47"/>
      <c r="Q25" s="48"/>
    </row>
    <row r="26" spans="1:17" ht="20.25" customHeight="1" thickBot="1">
      <c r="A26" s="186" t="s">
        <v>24</v>
      </c>
      <c r="B26" s="182"/>
      <c r="C26" s="182"/>
      <c r="D26" s="182"/>
      <c r="E26" s="182"/>
      <c r="F26" s="182"/>
      <c r="G26" s="182"/>
      <c r="H26" s="182"/>
      <c r="I26" s="182"/>
      <c r="J26" s="182"/>
      <c r="K26" s="182"/>
      <c r="L26" s="182"/>
      <c r="M26" s="182"/>
      <c r="N26" s="182"/>
      <c r="O26" s="185"/>
      <c r="P26" s="182"/>
      <c r="Q26" s="184"/>
    </row>
    <row r="27" spans="1:17" ht="26.25" thickBot="1">
      <c r="A27" s="49" t="s">
        <v>26</v>
      </c>
      <c r="B27" s="45"/>
      <c r="C27" s="45"/>
      <c r="D27" s="45"/>
      <c r="E27" s="45"/>
      <c r="F27" s="46"/>
      <c r="G27" s="70"/>
      <c r="H27" s="47"/>
      <c r="I27" s="45"/>
      <c r="J27" s="45"/>
      <c r="K27" s="45"/>
      <c r="L27" s="46"/>
      <c r="M27" s="46">
        <v>15</v>
      </c>
      <c r="N27" s="46"/>
      <c r="O27" s="67">
        <v>90</v>
      </c>
      <c r="P27" s="47"/>
      <c r="Q27" s="48"/>
    </row>
    <row r="28" spans="1:17" ht="13.5" thickBot="1">
      <c r="A28" s="49"/>
      <c r="B28" s="37">
        <f>SUM((B8*B27)*0.5)+O2</f>
        <v>0</v>
      </c>
      <c r="C28" s="37">
        <f>SUM((C8*C27)*0.5)</f>
        <v>0</v>
      </c>
      <c r="D28" s="37">
        <f>SUM((D8*D27)*0.5)</f>
        <v>0</v>
      </c>
      <c r="E28" s="37">
        <f>SUM((E8*E27)*0.5)</f>
        <v>0</v>
      </c>
      <c r="F28" s="37">
        <f>SUM((F8*F27)*0.5)</f>
        <v>0</v>
      </c>
      <c r="G28" s="37">
        <f aca="true" t="shared" si="1" ref="G28:N28">SUM((G8*G27)*0.5)</f>
        <v>0</v>
      </c>
      <c r="H28" s="37">
        <f t="shared" si="1"/>
        <v>0</v>
      </c>
      <c r="I28" s="37">
        <f t="shared" si="1"/>
        <v>0</v>
      </c>
      <c r="J28" s="37">
        <f t="shared" si="1"/>
        <v>0</v>
      </c>
      <c r="K28" s="37">
        <f t="shared" si="1"/>
        <v>0</v>
      </c>
      <c r="L28" s="37">
        <f t="shared" si="1"/>
        <v>0</v>
      </c>
      <c r="M28" s="37">
        <f t="shared" si="1"/>
        <v>37.5</v>
      </c>
      <c r="N28" s="37">
        <f t="shared" si="1"/>
        <v>0</v>
      </c>
      <c r="O28" s="39">
        <f>SUM(B28:N28)+O27</f>
        <v>127.5</v>
      </c>
      <c r="P28" s="47" t="s">
        <v>188</v>
      </c>
      <c r="Q28" s="48"/>
    </row>
    <row r="29" spans="1:17" ht="26.25" thickBot="1">
      <c r="A29" s="49" t="s">
        <v>27</v>
      </c>
      <c r="B29" s="45"/>
      <c r="C29" s="45">
        <v>30</v>
      </c>
      <c r="D29" s="45">
        <v>30</v>
      </c>
      <c r="E29" s="45">
        <v>2</v>
      </c>
      <c r="F29" s="46">
        <v>30</v>
      </c>
      <c r="G29" s="70">
        <v>5</v>
      </c>
      <c r="H29" s="47">
        <v>1</v>
      </c>
      <c r="I29" s="45"/>
      <c r="J29" s="45">
        <v>1</v>
      </c>
      <c r="K29" s="45">
        <v>10</v>
      </c>
      <c r="L29" s="46">
        <v>10</v>
      </c>
      <c r="M29" s="46">
        <v>10</v>
      </c>
      <c r="N29" s="46">
        <v>10</v>
      </c>
      <c r="O29" s="67"/>
      <c r="P29" s="47"/>
      <c r="Q29" s="48"/>
    </row>
    <row r="30" spans="1:17" ht="13.5" thickBot="1">
      <c r="A30" s="49"/>
      <c r="B30" s="37">
        <f>SUM((B8*B29)*0.5)</f>
        <v>0</v>
      </c>
      <c r="C30" s="37">
        <f aca="true" t="shared" si="2" ref="C30:N30">SUM((C8*C29)*0.5)</f>
        <v>60</v>
      </c>
      <c r="D30" s="37">
        <f t="shared" si="2"/>
        <v>120</v>
      </c>
      <c r="E30" s="37">
        <f t="shared" si="2"/>
        <v>20</v>
      </c>
      <c r="F30" s="37">
        <f t="shared" si="2"/>
        <v>15</v>
      </c>
      <c r="G30" s="37">
        <f t="shared" si="2"/>
        <v>7.5</v>
      </c>
      <c r="H30" s="37">
        <f t="shared" si="2"/>
        <v>24</v>
      </c>
      <c r="I30" s="37">
        <f t="shared" si="2"/>
        <v>0</v>
      </c>
      <c r="J30" s="37">
        <f t="shared" si="2"/>
        <v>2</v>
      </c>
      <c r="K30" s="37">
        <f t="shared" si="2"/>
        <v>5</v>
      </c>
      <c r="L30" s="37">
        <f t="shared" si="2"/>
        <v>5</v>
      </c>
      <c r="M30" s="37">
        <f t="shared" si="2"/>
        <v>25</v>
      </c>
      <c r="N30" s="37">
        <f t="shared" si="2"/>
        <v>65</v>
      </c>
      <c r="O30" s="39">
        <f>SUM(B30:N30)</f>
        <v>348.5</v>
      </c>
      <c r="P30" s="47"/>
      <c r="Q30" s="48"/>
    </row>
    <row r="31" spans="1:17" ht="39" thickBot="1">
      <c r="A31" s="49" t="s">
        <v>28</v>
      </c>
      <c r="B31" s="45"/>
      <c r="C31" s="45">
        <v>2</v>
      </c>
      <c r="D31" s="45">
        <v>2</v>
      </c>
      <c r="E31" s="45"/>
      <c r="F31" s="46"/>
      <c r="G31" s="70"/>
      <c r="H31" s="47"/>
      <c r="I31" s="45"/>
      <c r="J31" s="45"/>
      <c r="K31" s="45"/>
      <c r="L31" s="46"/>
      <c r="M31" s="46"/>
      <c r="N31" s="46"/>
      <c r="O31" s="67"/>
      <c r="P31" s="47"/>
      <c r="Q31" s="72"/>
    </row>
    <row r="32" spans="1:28" ht="13.5" thickBot="1">
      <c r="A32" s="49"/>
      <c r="B32" s="37">
        <f aca="true" t="shared" si="3" ref="B32:N32">SUM((B8*B31)*0.5)</f>
        <v>0</v>
      </c>
      <c r="C32" s="37">
        <f t="shared" si="3"/>
        <v>4</v>
      </c>
      <c r="D32" s="37">
        <f t="shared" si="3"/>
        <v>8</v>
      </c>
      <c r="E32" s="37">
        <f t="shared" si="3"/>
        <v>0</v>
      </c>
      <c r="F32" s="37">
        <f t="shared" si="3"/>
        <v>0</v>
      </c>
      <c r="G32" s="37">
        <f t="shared" si="3"/>
        <v>0</v>
      </c>
      <c r="H32" s="37">
        <f t="shared" si="3"/>
        <v>0</v>
      </c>
      <c r="I32" s="37">
        <f t="shared" si="3"/>
        <v>0</v>
      </c>
      <c r="J32" s="37">
        <f t="shared" si="3"/>
        <v>0</v>
      </c>
      <c r="K32" s="37">
        <f t="shared" si="3"/>
        <v>0</v>
      </c>
      <c r="L32" s="37">
        <f t="shared" si="3"/>
        <v>0</v>
      </c>
      <c r="M32" s="37">
        <f t="shared" si="3"/>
        <v>0</v>
      </c>
      <c r="N32" s="37">
        <f t="shared" si="3"/>
        <v>0</v>
      </c>
      <c r="O32" s="39">
        <f>SUM(B32:N32)</f>
        <v>12</v>
      </c>
      <c r="P32" s="73"/>
      <c r="Q32" s="48"/>
      <c r="R32" s="74"/>
      <c r="S32" s="74"/>
      <c r="T32" s="74"/>
      <c r="U32" s="74"/>
      <c r="V32" s="74"/>
      <c r="W32" s="74"/>
      <c r="X32" s="74"/>
      <c r="Y32" s="74"/>
      <c r="Z32" s="74"/>
      <c r="AA32" s="74"/>
      <c r="AB32" s="74"/>
    </row>
    <row r="33" spans="1:17" ht="24" customHeight="1" thickBot="1">
      <c r="A33" s="49" t="s">
        <v>29</v>
      </c>
      <c r="B33" s="45">
        <v>2</v>
      </c>
      <c r="C33" s="45">
        <v>2</v>
      </c>
      <c r="D33" s="45">
        <v>2</v>
      </c>
      <c r="E33" s="45">
        <v>2</v>
      </c>
      <c r="F33" s="46">
        <v>10</v>
      </c>
      <c r="G33" s="70">
        <v>0.5</v>
      </c>
      <c r="H33" s="47">
        <v>0.5</v>
      </c>
      <c r="I33" s="45">
        <v>0.5</v>
      </c>
      <c r="J33" s="45">
        <v>2</v>
      </c>
      <c r="K33" s="45">
        <v>0.5</v>
      </c>
      <c r="L33" s="46">
        <v>0.5</v>
      </c>
      <c r="M33" s="46">
        <v>2</v>
      </c>
      <c r="N33" s="46">
        <v>2</v>
      </c>
      <c r="O33" s="67"/>
      <c r="P33" s="47"/>
      <c r="Q33" s="75"/>
    </row>
    <row r="34" spans="1:17" ht="24" customHeight="1" thickBot="1">
      <c r="A34" s="49"/>
      <c r="B34" s="37">
        <f>SUM((B8*B33)*0.3)</f>
        <v>51.6</v>
      </c>
      <c r="C34" s="37">
        <f aca="true" t="shared" si="4" ref="C34:N34">SUM((C8*C33)*0.5)</f>
        <v>4</v>
      </c>
      <c r="D34" s="37">
        <f t="shared" si="4"/>
        <v>8</v>
      </c>
      <c r="E34" s="37">
        <f t="shared" si="4"/>
        <v>20</v>
      </c>
      <c r="F34" s="37">
        <f t="shared" si="4"/>
        <v>5</v>
      </c>
      <c r="G34" s="37">
        <f t="shared" si="4"/>
        <v>0.75</v>
      </c>
      <c r="H34" s="37">
        <f t="shared" si="4"/>
        <v>12</v>
      </c>
      <c r="I34" s="37">
        <f t="shared" si="4"/>
        <v>1</v>
      </c>
      <c r="J34" s="37">
        <f t="shared" si="4"/>
        <v>4</v>
      </c>
      <c r="K34" s="37">
        <f t="shared" si="4"/>
        <v>0.25</v>
      </c>
      <c r="L34" s="37">
        <f t="shared" si="4"/>
        <v>0.25</v>
      </c>
      <c r="M34" s="37">
        <f t="shared" si="4"/>
        <v>5</v>
      </c>
      <c r="N34" s="37">
        <f t="shared" si="4"/>
        <v>13</v>
      </c>
      <c r="O34" s="39">
        <f>SUM(B34:N34)</f>
        <v>124.85</v>
      </c>
      <c r="P34" s="47"/>
      <c r="Q34" s="48"/>
    </row>
    <row r="35" spans="1:17" ht="20.25" customHeight="1" thickBot="1">
      <c r="A35" s="186" t="s">
        <v>30</v>
      </c>
      <c r="B35" s="182"/>
      <c r="C35" s="182"/>
      <c r="D35" s="182"/>
      <c r="E35" s="182"/>
      <c r="F35" s="182"/>
      <c r="G35" s="182"/>
      <c r="H35" s="182"/>
      <c r="I35" s="182"/>
      <c r="J35" s="182"/>
      <c r="K35" s="182"/>
      <c r="L35" s="182"/>
      <c r="M35" s="182"/>
      <c r="N35" s="182"/>
      <c r="O35" s="185"/>
      <c r="P35" s="182"/>
      <c r="Q35" s="184"/>
    </row>
    <row r="36" spans="1:17" ht="26.25" thickBot="1">
      <c r="A36" s="43" t="s">
        <v>31</v>
      </c>
      <c r="B36" s="45"/>
      <c r="C36" s="45"/>
      <c r="D36" s="45"/>
      <c r="E36" s="45"/>
      <c r="F36" s="46"/>
      <c r="G36" s="70"/>
      <c r="H36" s="47"/>
      <c r="I36" s="45"/>
      <c r="J36" s="45"/>
      <c r="K36" s="45"/>
      <c r="L36" s="46"/>
      <c r="M36" s="46"/>
      <c r="N36" s="46"/>
      <c r="O36" s="67">
        <f>SUM(B36:N36)</f>
        <v>0</v>
      </c>
      <c r="P36" s="47"/>
      <c r="Q36" s="48"/>
    </row>
    <row r="37" spans="1:17" ht="24.75" customHeight="1" thickBot="1">
      <c r="A37" s="43" t="s">
        <v>32</v>
      </c>
      <c r="B37" s="45"/>
      <c r="C37" s="45"/>
      <c r="D37" s="45"/>
      <c r="E37" s="45"/>
      <c r="F37" s="46"/>
      <c r="G37" s="70"/>
      <c r="H37" s="47"/>
      <c r="I37" s="45"/>
      <c r="J37" s="45"/>
      <c r="K37" s="45"/>
      <c r="L37" s="46"/>
      <c r="M37" s="46"/>
      <c r="N37" s="46"/>
      <c r="O37" s="67">
        <f>SUM(B37:N37)</f>
        <v>0</v>
      </c>
      <c r="P37" s="47"/>
      <c r="Q37" s="48"/>
    </row>
    <row r="38" spans="1:17" ht="26.25" thickBot="1">
      <c r="A38" s="43" t="s">
        <v>33</v>
      </c>
      <c r="B38" s="45"/>
      <c r="C38" s="45"/>
      <c r="D38" s="45"/>
      <c r="E38" s="45"/>
      <c r="F38" s="46"/>
      <c r="G38" s="70"/>
      <c r="H38" s="47"/>
      <c r="I38" s="45"/>
      <c r="J38" s="45"/>
      <c r="K38" s="45"/>
      <c r="L38" s="46"/>
      <c r="M38" s="46"/>
      <c r="N38" s="46"/>
      <c r="O38" s="67">
        <f>SUM(B38:N38)</f>
        <v>0</v>
      </c>
      <c r="P38" s="47"/>
      <c r="Q38" s="48"/>
    </row>
    <row r="39" spans="1:17" ht="20.25" customHeight="1" thickBot="1">
      <c r="A39" s="186" t="s">
        <v>34</v>
      </c>
      <c r="B39" s="182"/>
      <c r="C39" s="182"/>
      <c r="D39" s="182"/>
      <c r="E39" s="182"/>
      <c r="F39" s="182"/>
      <c r="G39" s="182"/>
      <c r="H39" s="182"/>
      <c r="I39" s="182"/>
      <c r="J39" s="182"/>
      <c r="K39" s="182"/>
      <c r="L39" s="182"/>
      <c r="M39" s="182"/>
      <c r="N39" s="182"/>
      <c r="O39" s="185"/>
      <c r="P39" s="182"/>
      <c r="Q39" s="184"/>
    </row>
    <row r="40" spans="1:17" ht="23.25" customHeight="1" thickBot="1">
      <c r="A40" s="49" t="s">
        <v>35</v>
      </c>
      <c r="B40" s="45">
        <v>0.5</v>
      </c>
      <c r="C40" s="45">
        <v>0.1</v>
      </c>
      <c r="D40" s="45">
        <v>0.1</v>
      </c>
      <c r="E40" s="45">
        <v>0.2</v>
      </c>
      <c r="F40" s="46">
        <v>30</v>
      </c>
      <c r="G40" s="70">
        <v>0.1</v>
      </c>
      <c r="H40" s="47">
        <v>1</v>
      </c>
      <c r="I40" s="45">
        <v>0.5</v>
      </c>
      <c r="J40" s="45">
        <v>1</v>
      </c>
      <c r="K40" s="45">
        <v>0.1</v>
      </c>
      <c r="L40" s="46">
        <v>0.1</v>
      </c>
      <c r="M40" s="46">
        <v>0.2</v>
      </c>
      <c r="N40" s="46">
        <v>0.1</v>
      </c>
      <c r="O40" s="67"/>
      <c r="P40" s="47"/>
      <c r="Q40" s="48"/>
    </row>
    <row r="41" spans="1:17" ht="23.25" customHeight="1" thickBot="1">
      <c r="A41" s="49"/>
      <c r="B41" s="37">
        <f>SUM((B8*B40)*0.5)</f>
        <v>21.5</v>
      </c>
      <c r="C41" s="37">
        <f aca="true" t="shared" si="5" ref="C41:N41">SUM((C8*C40)*0.5)</f>
        <v>0.2</v>
      </c>
      <c r="D41" s="37">
        <f t="shared" si="5"/>
        <v>0.4</v>
      </c>
      <c r="E41" s="37">
        <f t="shared" si="5"/>
        <v>2</v>
      </c>
      <c r="F41" s="37">
        <f t="shared" si="5"/>
        <v>15</v>
      </c>
      <c r="G41" s="37">
        <f t="shared" si="5"/>
        <v>0.15000000000000002</v>
      </c>
      <c r="H41" s="37">
        <f t="shared" si="5"/>
        <v>24</v>
      </c>
      <c r="I41" s="37">
        <f t="shared" si="5"/>
        <v>1</v>
      </c>
      <c r="J41" s="37">
        <f t="shared" si="5"/>
        <v>2</v>
      </c>
      <c r="K41" s="37">
        <f t="shared" si="5"/>
        <v>0.05</v>
      </c>
      <c r="L41" s="37">
        <f t="shared" si="5"/>
        <v>0.05</v>
      </c>
      <c r="M41" s="37">
        <f t="shared" si="5"/>
        <v>0.5</v>
      </c>
      <c r="N41" s="37">
        <f t="shared" si="5"/>
        <v>0.65</v>
      </c>
      <c r="O41" s="39">
        <f>SUM(B41:N41)</f>
        <v>67.5</v>
      </c>
      <c r="P41" s="47"/>
      <c r="Q41" s="48"/>
    </row>
    <row r="42" spans="1:17" ht="26.25" thickBot="1">
      <c r="A42" s="49" t="s">
        <v>36</v>
      </c>
      <c r="B42" s="45"/>
      <c r="C42" s="45"/>
      <c r="D42" s="45"/>
      <c r="E42" s="45">
        <v>0.3</v>
      </c>
      <c r="F42" s="46"/>
      <c r="G42" s="70"/>
      <c r="H42" s="47"/>
      <c r="I42" s="45"/>
      <c r="J42" s="45"/>
      <c r="K42" s="45"/>
      <c r="L42" s="46"/>
      <c r="M42" s="46"/>
      <c r="N42" s="46"/>
      <c r="O42" s="67"/>
      <c r="P42" s="47"/>
      <c r="Q42" s="48"/>
    </row>
    <row r="43" spans="1:17" ht="13.5" thickBot="1">
      <c r="A43" s="49"/>
      <c r="B43" s="37">
        <f>SUM((B8*B42)*0.5)</f>
        <v>0</v>
      </c>
      <c r="C43" s="37">
        <f aca="true" t="shared" si="6" ref="C43:N43">SUM((C8*C42)*0.5)</f>
        <v>0</v>
      </c>
      <c r="D43" s="37">
        <f t="shared" si="6"/>
        <v>0</v>
      </c>
      <c r="E43" s="37">
        <f t="shared" si="6"/>
        <v>3</v>
      </c>
      <c r="F43" s="37">
        <f t="shared" si="6"/>
        <v>0</v>
      </c>
      <c r="G43" s="37">
        <f t="shared" si="6"/>
        <v>0</v>
      </c>
      <c r="H43" s="37">
        <f t="shared" si="6"/>
        <v>0</v>
      </c>
      <c r="I43" s="37">
        <f t="shared" si="6"/>
        <v>0</v>
      </c>
      <c r="J43" s="37">
        <f t="shared" si="6"/>
        <v>0</v>
      </c>
      <c r="K43" s="37">
        <f t="shared" si="6"/>
        <v>0</v>
      </c>
      <c r="L43" s="37">
        <f t="shared" si="6"/>
        <v>0</v>
      </c>
      <c r="M43" s="37">
        <f t="shared" si="6"/>
        <v>0</v>
      </c>
      <c r="N43" s="37">
        <f t="shared" si="6"/>
        <v>0</v>
      </c>
      <c r="O43" s="39">
        <f>SUM(B43:N43)</f>
        <v>3</v>
      </c>
      <c r="P43" s="47"/>
      <c r="Q43" s="48"/>
    </row>
    <row r="44" spans="1:17" ht="18.75" customHeight="1" thickBot="1">
      <c r="A44" s="186" t="s">
        <v>37</v>
      </c>
      <c r="B44" s="182"/>
      <c r="C44" s="182"/>
      <c r="D44" s="182"/>
      <c r="E44" s="182"/>
      <c r="F44" s="182"/>
      <c r="G44" s="182"/>
      <c r="H44" s="182"/>
      <c r="I44" s="182"/>
      <c r="J44" s="182"/>
      <c r="K44" s="182"/>
      <c r="L44" s="182"/>
      <c r="M44" s="182"/>
      <c r="N44" s="182"/>
      <c r="O44" s="185"/>
      <c r="P44" s="182"/>
      <c r="Q44" s="184"/>
    </row>
    <row r="45" spans="1:17" ht="27.75" customHeight="1" thickBot="1">
      <c r="A45" s="43" t="s">
        <v>38</v>
      </c>
      <c r="B45" s="45">
        <v>0.5</v>
      </c>
      <c r="C45" s="45">
        <v>0.5</v>
      </c>
      <c r="D45" s="45">
        <v>0.5</v>
      </c>
      <c r="E45" s="45">
        <v>0.5</v>
      </c>
      <c r="F45" s="46">
        <v>30</v>
      </c>
      <c r="G45" s="70">
        <v>1</v>
      </c>
      <c r="H45" s="47">
        <v>1</v>
      </c>
      <c r="I45" s="45">
        <v>0.5</v>
      </c>
      <c r="J45" s="45">
        <v>5</v>
      </c>
      <c r="K45" s="45">
        <v>5</v>
      </c>
      <c r="L45" s="46">
        <v>5</v>
      </c>
      <c r="M45" s="46">
        <v>10</v>
      </c>
      <c r="N45" s="46">
        <v>1</v>
      </c>
      <c r="O45" s="67"/>
      <c r="P45" s="47"/>
      <c r="Q45" s="48"/>
    </row>
    <row r="46" spans="1:17" ht="27.75" customHeight="1" thickBot="1">
      <c r="A46" s="43"/>
      <c r="B46" s="37">
        <f>SUM((B8*B45)*0.5)</f>
        <v>21.5</v>
      </c>
      <c r="C46" s="37">
        <f aca="true" t="shared" si="7" ref="C46:N46">SUM((C8*C45)*0.5)</f>
        <v>1</v>
      </c>
      <c r="D46" s="37">
        <f t="shared" si="7"/>
        <v>2</v>
      </c>
      <c r="E46" s="37">
        <f t="shared" si="7"/>
        <v>5</v>
      </c>
      <c r="F46" s="37">
        <f t="shared" si="7"/>
        <v>15</v>
      </c>
      <c r="G46" s="37">
        <f t="shared" si="7"/>
        <v>1.5</v>
      </c>
      <c r="H46" s="37">
        <f t="shared" si="7"/>
        <v>24</v>
      </c>
      <c r="I46" s="37">
        <f t="shared" si="7"/>
        <v>1</v>
      </c>
      <c r="J46" s="37">
        <f t="shared" si="7"/>
        <v>10</v>
      </c>
      <c r="K46" s="37">
        <f t="shared" si="7"/>
        <v>2.5</v>
      </c>
      <c r="L46" s="37">
        <f t="shared" si="7"/>
        <v>2.5</v>
      </c>
      <c r="M46" s="37">
        <f t="shared" si="7"/>
        <v>25</v>
      </c>
      <c r="N46" s="37">
        <f t="shared" si="7"/>
        <v>6.5</v>
      </c>
      <c r="O46" s="39">
        <f>SUM(B46:N46)</f>
        <v>117.5</v>
      </c>
      <c r="P46" s="47"/>
      <c r="Q46" s="48"/>
    </row>
    <row r="47" spans="1:17" ht="25.5" customHeight="1" thickBot="1">
      <c r="A47" s="43" t="s">
        <v>39</v>
      </c>
      <c r="B47" s="45"/>
      <c r="C47" s="45"/>
      <c r="D47" s="45"/>
      <c r="E47" s="45"/>
      <c r="F47" s="46"/>
      <c r="G47" s="70"/>
      <c r="H47" s="47"/>
      <c r="I47" s="45"/>
      <c r="J47" s="45"/>
      <c r="K47" s="45"/>
      <c r="L47" s="46"/>
      <c r="M47" s="46"/>
      <c r="N47" s="46"/>
      <c r="O47" s="67"/>
      <c r="P47" s="47"/>
      <c r="Q47" s="48"/>
    </row>
    <row r="48" spans="1:17" ht="26.25" thickBot="1">
      <c r="A48" s="43" t="s">
        <v>40</v>
      </c>
      <c r="B48" s="45">
        <v>0.05</v>
      </c>
      <c r="C48" s="45">
        <v>0.05</v>
      </c>
      <c r="D48" s="45">
        <v>0.05</v>
      </c>
      <c r="E48" s="45">
        <v>0.05</v>
      </c>
      <c r="F48" s="46">
        <v>0.05</v>
      </c>
      <c r="G48" s="70">
        <v>0.05</v>
      </c>
      <c r="H48" s="47">
        <v>0.05</v>
      </c>
      <c r="I48" s="45">
        <v>0.05</v>
      </c>
      <c r="J48" s="45">
        <v>0.05</v>
      </c>
      <c r="K48" s="45">
        <v>0.05</v>
      </c>
      <c r="L48" s="46">
        <v>0.05</v>
      </c>
      <c r="M48" s="46">
        <v>0.05</v>
      </c>
      <c r="N48" s="46">
        <v>0.05</v>
      </c>
      <c r="O48" s="67"/>
      <c r="P48" s="47"/>
      <c r="Q48" s="48"/>
    </row>
    <row r="49" spans="1:17" ht="13.5" thickBot="1">
      <c r="A49" s="76"/>
      <c r="B49" s="37">
        <f>SUM((B8*B48)*0.5)</f>
        <v>2.15</v>
      </c>
      <c r="C49" s="37">
        <f aca="true" t="shared" si="8" ref="C49:N49">SUM((C8*C48)*0.5)</f>
        <v>0.1</v>
      </c>
      <c r="D49" s="37">
        <f t="shared" si="8"/>
        <v>0.2</v>
      </c>
      <c r="E49" s="37">
        <f t="shared" si="8"/>
        <v>0.5</v>
      </c>
      <c r="F49" s="37">
        <f t="shared" si="8"/>
        <v>0.025</v>
      </c>
      <c r="G49" s="37">
        <f t="shared" si="8"/>
        <v>0.07500000000000001</v>
      </c>
      <c r="H49" s="37">
        <f t="shared" si="8"/>
        <v>1.2000000000000002</v>
      </c>
      <c r="I49" s="37">
        <f t="shared" si="8"/>
        <v>0.1</v>
      </c>
      <c r="J49" s="37">
        <f t="shared" si="8"/>
        <v>0.1</v>
      </c>
      <c r="K49" s="37">
        <f t="shared" si="8"/>
        <v>0.025</v>
      </c>
      <c r="L49" s="37">
        <f t="shared" si="8"/>
        <v>0.025</v>
      </c>
      <c r="M49" s="37">
        <f t="shared" si="8"/>
        <v>0.125</v>
      </c>
      <c r="N49" s="37">
        <f t="shared" si="8"/>
        <v>0.325</v>
      </c>
      <c r="O49" s="39">
        <f>SUM(B49:N49)</f>
        <v>4.95</v>
      </c>
      <c r="P49" s="77"/>
      <c r="Q49" s="72"/>
    </row>
    <row r="50" spans="1:17" ht="13.5" thickBot="1">
      <c r="A50" s="76" t="s">
        <v>187</v>
      </c>
      <c r="B50" s="78">
        <f>SUM(B48+B47+B45+B42+B40+B38+B37+B36+B33+B31+B29+B27+B24+B23+B22+B19+B17+B15)</f>
        <v>3.05</v>
      </c>
      <c r="C50" s="78">
        <f aca="true" t="shared" si="9" ref="C50:N50">SUM(C48+C47+C45+C42+C40+C38+C37+C36+C33+C31+C29+C27+C24+C23+C22+C19+C17+C15)</f>
        <v>34.65</v>
      </c>
      <c r="D50" s="78">
        <f t="shared" si="9"/>
        <v>34.65</v>
      </c>
      <c r="E50" s="78">
        <f t="shared" si="9"/>
        <v>5.05</v>
      </c>
      <c r="F50" s="78">
        <f t="shared" si="9"/>
        <v>100.05</v>
      </c>
      <c r="G50" s="78">
        <f t="shared" si="9"/>
        <v>6.65</v>
      </c>
      <c r="H50" s="78">
        <f t="shared" si="9"/>
        <v>3.55</v>
      </c>
      <c r="I50" s="78">
        <f t="shared" si="9"/>
        <v>1.55</v>
      </c>
      <c r="J50" s="78">
        <f t="shared" si="9"/>
        <v>9.05</v>
      </c>
      <c r="K50" s="78">
        <f t="shared" si="9"/>
        <v>15.649999999999999</v>
      </c>
      <c r="L50" s="78">
        <f t="shared" si="9"/>
        <v>15.649999999999999</v>
      </c>
      <c r="M50" s="78">
        <f t="shared" si="9"/>
        <v>37.25</v>
      </c>
      <c r="N50" s="78">
        <f t="shared" si="9"/>
        <v>13.15</v>
      </c>
      <c r="O50" s="67"/>
      <c r="P50" s="77"/>
      <c r="Q50" s="72"/>
    </row>
    <row r="51" spans="1:17" ht="13.5" thickBot="1">
      <c r="A51" s="76" t="s">
        <v>189</v>
      </c>
      <c r="B51" s="78">
        <f>SUM(B50*0.3)</f>
        <v>0.9149999999999999</v>
      </c>
      <c r="C51" s="78">
        <f aca="true" t="shared" si="10" ref="C51:N51">SUM(C50*0.5)</f>
        <v>17.325</v>
      </c>
      <c r="D51" s="78">
        <f t="shared" si="10"/>
        <v>17.325</v>
      </c>
      <c r="E51" s="78">
        <f t="shared" si="10"/>
        <v>2.525</v>
      </c>
      <c r="F51" s="78">
        <f t="shared" si="10"/>
        <v>50.025</v>
      </c>
      <c r="G51" s="78">
        <f t="shared" si="10"/>
        <v>3.325</v>
      </c>
      <c r="H51" s="78">
        <f t="shared" si="10"/>
        <v>1.775</v>
      </c>
      <c r="I51" s="78">
        <f t="shared" si="10"/>
        <v>0.775</v>
      </c>
      <c r="J51" s="78">
        <f t="shared" si="10"/>
        <v>4.525</v>
      </c>
      <c r="K51" s="78">
        <f t="shared" si="10"/>
        <v>7.824999999999999</v>
      </c>
      <c r="L51" s="78">
        <f t="shared" si="10"/>
        <v>7.824999999999999</v>
      </c>
      <c r="M51" s="78">
        <f t="shared" si="10"/>
        <v>18.625</v>
      </c>
      <c r="N51" s="78">
        <f t="shared" si="10"/>
        <v>6.575</v>
      </c>
      <c r="O51" s="67"/>
      <c r="P51" s="77"/>
      <c r="Q51" s="72"/>
    </row>
    <row r="52" spans="1:17" s="42" customFormat="1" ht="15.75" customHeight="1" thickBot="1">
      <c r="A52" s="35" t="s">
        <v>190</v>
      </c>
      <c r="B52" s="37">
        <f>SUM(B49+B46+B43+B41+B34+B32+B30+B28+B25+B20+B18+B16)</f>
        <v>96.75</v>
      </c>
      <c r="C52" s="37">
        <f aca="true" t="shared" si="11" ref="C52:O52">SUM(C49+C46+C43+C41+C34+C32+C30+C28+C25+C20+C18+C16)</f>
        <v>69.3</v>
      </c>
      <c r="D52" s="37">
        <f t="shared" si="11"/>
        <v>138.6</v>
      </c>
      <c r="E52" s="37">
        <f t="shared" si="11"/>
        <v>50.5</v>
      </c>
      <c r="F52" s="37">
        <f t="shared" si="11"/>
        <v>50.025</v>
      </c>
      <c r="G52" s="37">
        <f t="shared" si="11"/>
        <v>9.975</v>
      </c>
      <c r="H52" s="37">
        <f t="shared" si="11"/>
        <v>85.2</v>
      </c>
      <c r="I52" s="37">
        <f t="shared" si="11"/>
        <v>3.1</v>
      </c>
      <c r="J52" s="37">
        <f t="shared" si="11"/>
        <v>18.1</v>
      </c>
      <c r="K52" s="37">
        <f t="shared" si="11"/>
        <v>7.824999999999999</v>
      </c>
      <c r="L52" s="37">
        <f t="shared" si="11"/>
        <v>7.824999999999999</v>
      </c>
      <c r="M52" s="37">
        <f t="shared" si="11"/>
        <v>93.125</v>
      </c>
      <c r="N52" s="37">
        <f t="shared" si="11"/>
        <v>85.475</v>
      </c>
      <c r="O52" s="37">
        <f t="shared" si="11"/>
        <v>875.8</v>
      </c>
      <c r="P52" s="40"/>
      <c r="Q52" s="41"/>
    </row>
    <row r="53" spans="1:17" s="42" customFormat="1" ht="15.75" customHeight="1" thickBot="1">
      <c r="A53" s="175"/>
      <c r="B53" s="176"/>
      <c r="C53" s="176"/>
      <c r="D53" s="176"/>
      <c r="E53" s="176"/>
      <c r="F53" s="176"/>
      <c r="G53" s="176"/>
      <c r="H53" s="176"/>
      <c r="I53" s="176"/>
      <c r="J53" s="176"/>
      <c r="K53" s="176"/>
      <c r="L53" s="176"/>
      <c r="M53" s="176"/>
      <c r="N53" s="176"/>
      <c r="O53" s="176"/>
      <c r="P53" s="176"/>
      <c r="Q53" s="177"/>
    </row>
    <row r="54" spans="1:17" ht="18.75" customHeight="1">
      <c r="A54" s="178" t="s">
        <v>41</v>
      </c>
      <c r="B54" s="179"/>
      <c r="C54" s="179"/>
      <c r="D54" s="179"/>
      <c r="E54" s="179"/>
      <c r="F54" s="179"/>
      <c r="G54" s="179"/>
      <c r="H54" s="179"/>
      <c r="I54" s="179"/>
      <c r="J54" s="179"/>
      <c r="K54" s="179"/>
      <c r="L54" s="179"/>
      <c r="M54" s="179"/>
      <c r="N54" s="179"/>
      <c r="O54" s="179"/>
      <c r="P54" s="179"/>
      <c r="Q54" s="180"/>
    </row>
    <row r="55" spans="1:17" ht="17.25" customHeight="1" thickBot="1">
      <c r="A55" s="186" t="s">
        <v>42</v>
      </c>
      <c r="B55" s="182"/>
      <c r="C55" s="182"/>
      <c r="D55" s="182"/>
      <c r="E55" s="182"/>
      <c r="F55" s="182"/>
      <c r="G55" s="182"/>
      <c r="H55" s="182"/>
      <c r="I55" s="182"/>
      <c r="J55" s="182"/>
      <c r="K55" s="182"/>
      <c r="L55" s="182"/>
      <c r="M55" s="182"/>
      <c r="N55" s="182"/>
      <c r="O55" s="183"/>
      <c r="P55" s="182"/>
      <c r="Q55" s="184"/>
    </row>
    <row r="56" spans="1:17" ht="26.25" thickBot="1">
      <c r="A56" s="79" t="s">
        <v>44</v>
      </c>
      <c r="B56" s="29"/>
      <c r="C56" s="29"/>
      <c r="D56" s="29"/>
      <c r="E56" s="29"/>
      <c r="F56" s="30"/>
      <c r="G56" s="66"/>
      <c r="H56" s="32"/>
      <c r="I56" s="29"/>
      <c r="J56" s="29"/>
      <c r="K56" s="29"/>
      <c r="L56" s="30"/>
      <c r="M56" s="30"/>
      <c r="N56" s="30"/>
      <c r="O56" s="39">
        <v>60</v>
      </c>
      <c r="P56" s="32" t="s">
        <v>188</v>
      </c>
      <c r="Q56" s="33"/>
    </row>
    <row r="57" spans="1:17" ht="27.75" customHeight="1" thickBot="1">
      <c r="A57" s="79" t="s">
        <v>45</v>
      </c>
      <c r="B57" s="29"/>
      <c r="C57" s="29"/>
      <c r="D57" s="29"/>
      <c r="E57" s="29"/>
      <c r="F57" s="30"/>
      <c r="G57" s="66"/>
      <c r="H57" s="32"/>
      <c r="I57" s="29"/>
      <c r="J57" s="29"/>
      <c r="K57" s="29"/>
      <c r="L57" s="30"/>
      <c r="M57" s="30"/>
      <c r="N57" s="30"/>
      <c r="O57" s="39">
        <v>120</v>
      </c>
      <c r="P57" s="32" t="s">
        <v>188</v>
      </c>
      <c r="Q57" s="33"/>
    </row>
    <row r="58" spans="1:17" ht="26.25" thickBot="1">
      <c r="A58" s="79" t="s">
        <v>46</v>
      </c>
      <c r="B58" s="29">
        <v>1</v>
      </c>
      <c r="C58" s="29">
        <v>1</v>
      </c>
      <c r="D58" s="29">
        <v>1</v>
      </c>
      <c r="E58" s="29">
        <v>5</v>
      </c>
      <c r="F58" s="30">
        <v>30</v>
      </c>
      <c r="G58" s="66">
        <v>5</v>
      </c>
      <c r="H58" s="32">
        <v>1</v>
      </c>
      <c r="I58" s="29">
        <v>1</v>
      </c>
      <c r="J58" s="29">
        <v>30</v>
      </c>
      <c r="K58" s="29">
        <v>10</v>
      </c>
      <c r="L58" s="30">
        <v>60</v>
      </c>
      <c r="M58" s="30">
        <v>30</v>
      </c>
      <c r="N58" s="30">
        <v>10</v>
      </c>
      <c r="O58" s="67"/>
      <c r="P58" s="32"/>
      <c r="Q58" s="33"/>
    </row>
    <row r="59" spans="1:17" ht="13.5" thickBot="1">
      <c r="A59" s="79"/>
      <c r="B59" s="37">
        <f>SUM((B8*B58)*0.3)</f>
        <v>25.8</v>
      </c>
      <c r="C59" s="37">
        <f aca="true" t="shared" si="12" ref="C59:N59">SUM((C8*C58)*0.5)</f>
        <v>2</v>
      </c>
      <c r="D59" s="37">
        <f t="shared" si="12"/>
        <v>4</v>
      </c>
      <c r="E59" s="37">
        <f t="shared" si="12"/>
        <v>50</v>
      </c>
      <c r="F59" s="37">
        <f t="shared" si="12"/>
        <v>15</v>
      </c>
      <c r="G59" s="37">
        <f t="shared" si="12"/>
        <v>7.5</v>
      </c>
      <c r="H59" s="37">
        <f t="shared" si="12"/>
        <v>24</v>
      </c>
      <c r="I59" s="37">
        <f t="shared" si="12"/>
        <v>2</v>
      </c>
      <c r="J59" s="37">
        <f t="shared" si="12"/>
        <v>60</v>
      </c>
      <c r="K59" s="37">
        <f t="shared" si="12"/>
        <v>5</v>
      </c>
      <c r="L59" s="37">
        <f t="shared" si="12"/>
        <v>30</v>
      </c>
      <c r="M59" s="37">
        <f t="shared" si="12"/>
        <v>75</v>
      </c>
      <c r="N59" s="37">
        <f t="shared" si="12"/>
        <v>65</v>
      </c>
      <c r="O59" s="39">
        <f>SUM(B59:N59)</f>
        <v>365.3</v>
      </c>
      <c r="P59" s="32"/>
      <c r="Q59" s="33"/>
    </row>
    <row r="60" spans="1:17" ht="26.25" customHeight="1" thickBot="1">
      <c r="A60" s="79" t="s">
        <v>47</v>
      </c>
      <c r="B60" s="29">
        <v>60</v>
      </c>
      <c r="C60" s="29">
        <v>15</v>
      </c>
      <c r="D60" s="29">
        <v>5</v>
      </c>
      <c r="E60" s="29">
        <v>10</v>
      </c>
      <c r="F60" s="30">
        <v>60</v>
      </c>
      <c r="G60" s="66">
        <v>10</v>
      </c>
      <c r="H60" s="32">
        <v>0</v>
      </c>
      <c r="I60" s="29">
        <v>5</v>
      </c>
      <c r="J60" s="29">
        <v>120</v>
      </c>
      <c r="K60" s="29">
        <v>60</v>
      </c>
      <c r="L60" s="30">
        <v>120</v>
      </c>
      <c r="M60" s="30">
        <v>60</v>
      </c>
      <c r="N60" s="30">
        <v>5</v>
      </c>
      <c r="O60" s="67"/>
      <c r="P60" s="32"/>
      <c r="Q60" s="33"/>
    </row>
    <row r="61" spans="1:17" ht="26.25" customHeight="1" thickBot="1">
      <c r="A61" s="79"/>
      <c r="B61" s="37">
        <f>SUM((B8*B60)*0.3)</f>
        <v>1548</v>
      </c>
      <c r="C61" s="37">
        <f aca="true" t="shared" si="13" ref="C61:N61">SUM((C8*C60)*0.5)</f>
        <v>30</v>
      </c>
      <c r="D61" s="37">
        <f t="shared" si="13"/>
        <v>20</v>
      </c>
      <c r="E61" s="37">
        <f t="shared" si="13"/>
        <v>100</v>
      </c>
      <c r="F61" s="37">
        <f t="shared" si="13"/>
        <v>30</v>
      </c>
      <c r="G61" s="37">
        <f t="shared" si="13"/>
        <v>15</v>
      </c>
      <c r="H61" s="37">
        <f t="shared" si="13"/>
        <v>0</v>
      </c>
      <c r="I61" s="37">
        <f t="shared" si="13"/>
        <v>10</v>
      </c>
      <c r="J61" s="37">
        <f t="shared" si="13"/>
        <v>240</v>
      </c>
      <c r="K61" s="37">
        <f t="shared" si="13"/>
        <v>30</v>
      </c>
      <c r="L61" s="37">
        <f t="shared" si="13"/>
        <v>60</v>
      </c>
      <c r="M61" s="37">
        <f t="shared" si="13"/>
        <v>150</v>
      </c>
      <c r="N61" s="37">
        <f t="shared" si="13"/>
        <v>32.5</v>
      </c>
      <c r="O61" s="39">
        <f>SUM(B61:N61)</f>
        <v>2265.5</v>
      </c>
      <c r="P61" s="32"/>
      <c r="Q61" s="33"/>
    </row>
    <row r="62" spans="1:17" ht="25.5" customHeight="1" thickBot="1">
      <c r="A62" s="79" t="s">
        <v>48</v>
      </c>
      <c r="B62" s="29"/>
      <c r="C62" s="29"/>
      <c r="D62" s="29"/>
      <c r="E62" s="29"/>
      <c r="F62" s="30"/>
      <c r="G62" s="66"/>
      <c r="H62" s="32"/>
      <c r="I62" s="29"/>
      <c r="J62" s="29"/>
      <c r="K62" s="29"/>
      <c r="L62" s="30"/>
      <c r="M62" s="30"/>
      <c r="N62" s="30"/>
      <c r="O62" s="67"/>
      <c r="P62" s="32"/>
      <c r="Q62" s="33"/>
    </row>
    <row r="63" spans="1:17" ht="17.25" customHeight="1" thickBot="1">
      <c r="A63" s="187" t="s">
        <v>49</v>
      </c>
      <c r="B63" s="188"/>
      <c r="C63" s="188"/>
      <c r="D63" s="188"/>
      <c r="E63" s="188"/>
      <c r="F63" s="188"/>
      <c r="G63" s="188"/>
      <c r="H63" s="188"/>
      <c r="I63" s="188"/>
      <c r="J63" s="188"/>
      <c r="K63" s="188"/>
      <c r="L63" s="188"/>
      <c r="M63" s="188"/>
      <c r="N63" s="188"/>
      <c r="O63" s="189"/>
      <c r="P63" s="188"/>
      <c r="Q63" s="190"/>
    </row>
    <row r="64" spans="1:17" ht="24" customHeight="1" thickBot="1">
      <c r="A64" s="79" t="s">
        <v>50</v>
      </c>
      <c r="B64" s="29">
        <v>1</v>
      </c>
      <c r="C64" s="29">
        <v>1</v>
      </c>
      <c r="D64" s="29">
        <v>1</v>
      </c>
      <c r="E64" s="29">
        <v>1</v>
      </c>
      <c r="F64" s="30">
        <v>1</v>
      </c>
      <c r="G64" s="66">
        <v>1</v>
      </c>
      <c r="H64" s="32">
        <v>1</v>
      </c>
      <c r="I64" s="29">
        <v>1</v>
      </c>
      <c r="J64" s="29">
        <v>1</v>
      </c>
      <c r="K64" s="29">
        <v>1</v>
      </c>
      <c r="L64" s="30">
        <v>1</v>
      </c>
      <c r="M64" s="30">
        <v>1</v>
      </c>
      <c r="N64" s="30">
        <v>1</v>
      </c>
      <c r="O64" s="67"/>
      <c r="P64" s="32"/>
      <c r="Q64" s="33"/>
    </row>
    <row r="65" spans="1:17" ht="24" customHeight="1" thickBot="1">
      <c r="A65" s="79"/>
      <c r="B65" s="37">
        <f>SUM((B8*B64)*0.3)</f>
        <v>25.8</v>
      </c>
      <c r="C65" s="37">
        <f aca="true" t="shared" si="14" ref="C65:N65">SUM((C8*C64)*0.5)</f>
        <v>2</v>
      </c>
      <c r="D65" s="37">
        <f t="shared" si="14"/>
        <v>4</v>
      </c>
      <c r="E65" s="37">
        <f t="shared" si="14"/>
        <v>10</v>
      </c>
      <c r="F65" s="37">
        <f t="shared" si="14"/>
        <v>0.5</v>
      </c>
      <c r="G65" s="37">
        <f t="shared" si="14"/>
        <v>1.5</v>
      </c>
      <c r="H65" s="37">
        <f t="shared" si="14"/>
        <v>24</v>
      </c>
      <c r="I65" s="37">
        <f t="shared" si="14"/>
        <v>2</v>
      </c>
      <c r="J65" s="37">
        <f t="shared" si="14"/>
        <v>2</v>
      </c>
      <c r="K65" s="37">
        <f t="shared" si="14"/>
        <v>0.5</v>
      </c>
      <c r="L65" s="37">
        <f t="shared" si="14"/>
        <v>0.5</v>
      </c>
      <c r="M65" s="37">
        <f t="shared" si="14"/>
        <v>2.5</v>
      </c>
      <c r="N65" s="37">
        <f t="shared" si="14"/>
        <v>6.5</v>
      </c>
      <c r="O65" s="39">
        <f>SUM(B65:N65)</f>
        <v>81.8</v>
      </c>
      <c r="P65" s="80"/>
      <c r="Q65" s="33"/>
    </row>
    <row r="66" spans="1:17" ht="22.5" customHeight="1" thickBot="1">
      <c r="A66" s="79" t="s">
        <v>51</v>
      </c>
      <c r="B66" s="29">
        <v>5</v>
      </c>
      <c r="C66" s="29">
        <v>5</v>
      </c>
      <c r="D66" s="29">
        <v>5</v>
      </c>
      <c r="E66" s="29">
        <v>5</v>
      </c>
      <c r="F66" s="30">
        <v>5</v>
      </c>
      <c r="G66" s="66">
        <v>5</v>
      </c>
      <c r="H66" s="32">
        <v>5</v>
      </c>
      <c r="I66" s="29">
        <v>5</v>
      </c>
      <c r="J66" s="29">
        <v>5</v>
      </c>
      <c r="K66" s="29">
        <v>5</v>
      </c>
      <c r="L66" s="30">
        <v>5</v>
      </c>
      <c r="M66" s="30">
        <v>5</v>
      </c>
      <c r="N66" s="30">
        <v>5</v>
      </c>
      <c r="O66" s="67"/>
      <c r="P66" s="82"/>
      <c r="Q66" s="33"/>
    </row>
    <row r="67" spans="1:17" ht="22.5" customHeight="1" thickBot="1">
      <c r="A67" s="79"/>
      <c r="B67" s="37">
        <f>SUM((B8*B66)*0.3)</f>
        <v>129</v>
      </c>
      <c r="C67" s="37">
        <f aca="true" t="shared" si="15" ref="C67:N67">SUM((C8*C66)*0.5)</f>
        <v>10</v>
      </c>
      <c r="D67" s="37">
        <f t="shared" si="15"/>
        <v>20</v>
      </c>
      <c r="E67" s="37">
        <f t="shared" si="15"/>
        <v>50</v>
      </c>
      <c r="F67" s="37">
        <f t="shared" si="15"/>
        <v>2.5</v>
      </c>
      <c r="G67" s="37">
        <f t="shared" si="15"/>
        <v>7.5</v>
      </c>
      <c r="H67" s="37">
        <f t="shared" si="15"/>
        <v>120</v>
      </c>
      <c r="I67" s="37">
        <f t="shared" si="15"/>
        <v>10</v>
      </c>
      <c r="J67" s="37">
        <f t="shared" si="15"/>
        <v>10</v>
      </c>
      <c r="K67" s="37">
        <f t="shared" si="15"/>
        <v>2.5</v>
      </c>
      <c r="L67" s="37">
        <f t="shared" si="15"/>
        <v>2.5</v>
      </c>
      <c r="M67" s="37">
        <f t="shared" si="15"/>
        <v>12.5</v>
      </c>
      <c r="N67" s="37">
        <f t="shared" si="15"/>
        <v>32.5</v>
      </c>
      <c r="O67" s="39">
        <f>SUM(B67:N67)</f>
        <v>409</v>
      </c>
      <c r="P67" s="82"/>
      <c r="Q67" s="33"/>
    </row>
    <row r="68" spans="1:17" ht="17.25" customHeight="1" thickBot="1">
      <c r="A68" s="187" t="s">
        <v>52</v>
      </c>
      <c r="B68" s="188"/>
      <c r="C68" s="188"/>
      <c r="D68" s="188"/>
      <c r="E68" s="188"/>
      <c r="F68" s="188"/>
      <c r="G68" s="188"/>
      <c r="H68" s="188"/>
      <c r="I68" s="188"/>
      <c r="J68" s="188"/>
      <c r="K68" s="188"/>
      <c r="L68" s="188"/>
      <c r="M68" s="188"/>
      <c r="N68" s="188"/>
      <c r="O68" s="189"/>
      <c r="P68" s="188"/>
      <c r="Q68" s="190"/>
    </row>
    <row r="69" spans="1:17" ht="22.5" customHeight="1" thickBot="1">
      <c r="A69" s="83" t="s">
        <v>53</v>
      </c>
      <c r="B69" s="29"/>
      <c r="C69" s="29"/>
      <c r="D69" s="29"/>
      <c r="E69" s="29"/>
      <c r="F69" s="30"/>
      <c r="G69" s="66"/>
      <c r="H69" s="32"/>
      <c r="I69" s="29"/>
      <c r="J69" s="29">
        <v>5</v>
      </c>
      <c r="K69" s="29"/>
      <c r="L69" s="30"/>
      <c r="M69" s="30"/>
      <c r="N69" s="30"/>
      <c r="O69" s="67"/>
      <c r="P69" s="32"/>
      <c r="Q69" s="33"/>
    </row>
    <row r="70" spans="1:17" ht="22.5" customHeight="1" thickBot="1">
      <c r="A70" s="83"/>
      <c r="B70" s="37">
        <f>SUM((B8*B69)*0.3)</f>
        <v>0</v>
      </c>
      <c r="C70" s="37">
        <f aca="true" t="shared" si="16" ref="C70:I70">SUM((C8*C69)*0.5)</f>
        <v>0</v>
      </c>
      <c r="D70" s="37">
        <f t="shared" si="16"/>
        <v>0</v>
      </c>
      <c r="E70" s="37">
        <f t="shared" si="16"/>
        <v>0</v>
      </c>
      <c r="F70" s="37">
        <f t="shared" si="16"/>
        <v>0</v>
      </c>
      <c r="G70" s="37">
        <f t="shared" si="16"/>
        <v>0</v>
      </c>
      <c r="H70" s="37">
        <f t="shared" si="16"/>
        <v>0</v>
      </c>
      <c r="I70" s="37">
        <f t="shared" si="16"/>
        <v>0</v>
      </c>
      <c r="J70" s="37">
        <f>SUM((J8*J69)*0.5)</f>
        <v>10</v>
      </c>
      <c r="K70" s="37">
        <f>SUM((K8*K69)*0.5)</f>
        <v>0</v>
      </c>
      <c r="L70" s="37">
        <f>SUM((L8*L69)*0.5)</f>
        <v>0</v>
      </c>
      <c r="M70" s="37">
        <f>SUM((M8*M69)*0.5)</f>
        <v>0</v>
      </c>
      <c r="N70" s="37">
        <f>SUM((N8*N69)*0.5)</f>
        <v>0</v>
      </c>
      <c r="O70" s="39">
        <f>SUM(B70:N70)</f>
        <v>10</v>
      </c>
      <c r="P70" s="32"/>
      <c r="Q70" s="33"/>
    </row>
    <row r="71" spans="1:17" ht="26.25" thickBot="1">
      <c r="A71" s="79" t="s">
        <v>54</v>
      </c>
      <c r="B71" s="29"/>
      <c r="C71" s="29"/>
      <c r="D71" s="29"/>
      <c r="E71" s="29"/>
      <c r="F71" s="30"/>
      <c r="G71" s="66"/>
      <c r="H71" s="32"/>
      <c r="I71" s="29"/>
      <c r="J71" s="29">
        <v>5</v>
      </c>
      <c r="K71" s="29"/>
      <c r="L71" s="30"/>
      <c r="M71" s="30"/>
      <c r="N71" s="30"/>
      <c r="O71" s="67"/>
      <c r="P71" s="32"/>
      <c r="Q71" s="33"/>
    </row>
    <row r="72" spans="1:17" ht="13.5" thickBot="1">
      <c r="A72" s="79"/>
      <c r="B72" s="37">
        <f>SUM((B8*B71)*0.3)</f>
        <v>0</v>
      </c>
      <c r="C72" s="37">
        <f aca="true" t="shared" si="17" ref="C72:I72">SUM((C8*C71)*0.5)</f>
        <v>0</v>
      </c>
      <c r="D72" s="37">
        <f t="shared" si="17"/>
        <v>0</v>
      </c>
      <c r="E72" s="37">
        <f t="shared" si="17"/>
        <v>0</v>
      </c>
      <c r="F72" s="37">
        <f t="shared" si="17"/>
        <v>0</v>
      </c>
      <c r="G72" s="37">
        <f t="shared" si="17"/>
        <v>0</v>
      </c>
      <c r="H72" s="37">
        <f t="shared" si="17"/>
        <v>0</v>
      </c>
      <c r="I72" s="37">
        <f t="shared" si="17"/>
        <v>0</v>
      </c>
      <c r="J72" s="37">
        <f>SUM((J8*J71)*0.5)</f>
        <v>10</v>
      </c>
      <c r="K72" s="37">
        <f>SUM((K8*K71)*0.5)</f>
        <v>0</v>
      </c>
      <c r="L72" s="37">
        <f>SUM((L8*L71)*0.5)</f>
        <v>0</v>
      </c>
      <c r="M72" s="37">
        <f>SUM((M8*M71)*0.5)</f>
        <v>0</v>
      </c>
      <c r="N72" s="37">
        <f>SUM((N8*N71)*0.5)</f>
        <v>0</v>
      </c>
      <c r="O72" s="39">
        <f>SUM(B72:N72)</f>
        <v>10</v>
      </c>
      <c r="P72" s="32"/>
      <c r="Q72" s="33"/>
    </row>
    <row r="73" spans="1:17" ht="16.5" customHeight="1" thickBot="1">
      <c r="A73" s="187" t="s">
        <v>55</v>
      </c>
      <c r="B73" s="188"/>
      <c r="C73" s="188"/>
      <c r="D73" s="188"/>
      <c r="E73" s="188"/>
      <c r="F73" s="188"/>
      <c r="G73" s="188"/>
      <c r="H73" s="188"/>
      <c r="I73" s="188"/>
      <c r="J73" s="188"/>
      <c r="K73" s="188"/>
      <c r="L73" s="188"/>
      <c r="M73" s="188"/>
      <c r="N73" s="188"/>
      <c r="O73" s="189"/>
      <c r="P73" s="188"/>
      <c r="Q73" s="190"/>
    </row>
    <row r="74" spans="1:17" ht="26.25" thickBot="1">
      <c r="A74" s="79" t="s">
        <v>56</v>
      </c>
      <c r="B74" s="29"/>
      <c r="C74" s="29"/>
      <c r="D74" s="29"/>
      <c r="E74" s="29"/>
      <c r="F74" s="30"/>
      <c r="G74" s="66"/>
      <c r="H74" s="32"/>
      <c r="I74" s="29"/>
      <c r="J74" s="29"/>
      <c r="K74" s="29"/>
      <c r="L74" s="30"/>
      <c r="M74" s="30"/>
      <c r="N74" s="30"/>
      <c r="O74" s="67"/>
      <c r="P74" s="32"/>
      <c r="Q74" s="33"/>
    </row>
    <row r="75" spans="1:17" ht="24" customHeight="1" thickBot="1">
      <c r="A75" s="79" t="s">
        <v>57</v>
      </c>
      <c r="B75" s="29"/>
      <c r="C75" s="29"/>
      <c r="D75" s="29"/>
      <c r="E75" s="29"/>
      <c r="F75" s="30"/>
      <c r="G75" s="66"/>
      <c r="H75" s="32"/>
      <c r="I75" s="29"/>
      <c r="J75" s="29"/>
      <c r="K75" s="29"/>
      <c r="L75" s="30"/>
      <c r="M75" s="30"/>
      <c r="N75" s="30"/>
      <c r="O75" s="67"/>
      <c r="P75" s="32"/>
      <c r="Q75" s="33"/>
    </row>
    <row r="76" spans="1:17" ht="26.25" thickBot="1">
      <c r="A76" s="79" t="s">
        <v>58</v>
      </c>
      <c r="B76" s="29"/>
      <c r="C76" s="29"/>
      <c r="D76" s="29"/>
      <c r="E76" s="29"/>
      <c r="F76" s="30"/>
      <c r="G76" s="66"/>
      <c r="H76" s="32"/>
      <c r="I76" s="29"/>
      <c r="J76" s="29"/>
      <c r="K76" s="29"/>
      <c r="L76" s="30"/>
      <c r="M76" s="30"/>
      <c r="N76" s="30"/>
      <c r="O76" s="67"/>
      <c r="P76" s="32"/>
      <c r="Q76" s="33"/>
    </row>
    <row r="77" spans="1:17" ht="13.5" thickBot="1">
      <c r="A77" s="84" t="s">
        <v>187</v>
      </c>
      <c r="B77" s="82">
        <f>SUM(B56+B57+B58+B60+B62+B64+B66+B69+B71+B74+B75+B76)</f>
        <v>67</v>
      </c>
      <c r="C77" s="82">
        <f aca="true" t="shared" si="18" ref="C77:N77">SUM(C56+C57+C58+C60+C62+C64+C66+C69+C71+C74+C75+C76)</f>
        <v>22</v>
      </c>
      <c r="D77" s="82">
        <f t="shared" si="18"/>
        <v>12</v>
      </c>
      <c r="E77" s="82">
        <f t="shared" si="18"/>
        <v>21</v>
      </c>
      <c r="F77" s="82">
        <f t="shared" si="18"/>
        <v>96</v>
      </c>
      <c r="G77" s="82">
        <f t="shared" si="18"/>
        <v>21</v>
      </c>
      <c r="H77" s="82">
        <f t="shared" si="18"/>
        <v>7</v>
      </c>
      <c r="I77" s="82">
        <f t="shared" si="18"/>
        <v>12</v>
      </c>
      <c r="J77" s="82">
        <f t="shared" si="18"/>
        <v>166</v>
      </c>
      <c r="K77" s="82">
        <f t="shared" si="18"/>
        <v>76</v>
      </c>
      <c r="L77" s="82">
        <f t="shared" si="18"/>
        <v>186</v>
      </c>
      <c r="M77" s="82">
        <f t="shared" si="18"/>
        <v>96</v>
      </c>
      <c r="N77" s="82">
        <f t="shared" si="18"/>
        <v>21</v>
      </c>
      <c r="O77" s="67"/>
      <c r="P77" s="80"/>
      <c r="Q77" s="85"/>
    </row>
    <row r="78" spans="1:17" ht="13.5" thickBot="1">
      <c r="A78" s="84" t="s">
        <v>189</v>
      </c>
      <c r="B78" s="78">
        <f>SUM(B77*0.3)</f>
        <v>20.099999999999998</v>
      </c>
      <c r="C78" s="78">
        <f aca="true" t="shared" si="19" ref="C78:N78">SUM(C77*0.5)</f>
        <v>11</v>
      </c>
      <c r="D78" s="78">
        <f t="shared" si="19"/>
        <v>6</v>
      </c>
      <c r="E78" s="78">
        <f t="shared" si="19"/>
        <v>10.5</v>
      </c>
      <c r="F78" s="78">
        <f t="shared" si="19"/>
        <v>48</v>
      </c>
      <c r="G78" s="78">
        <f t="shared" si="19"/>
        <v>10.5</v>
      </c>
      <c r="H78" s="78">
        <f t="shared" si="19"/>
        <v>3.5</v>
      </c>
      <c r="I78" s="78">
        <f t="shared" si="19"/>
        <v>6</v>
      </c>
      <c r="J78" s="78">
        <f t="shared" si="19"/>
        <v>83</v>
      </c>
      <c r="K78" s="78">
        <f t="shared" si="19"/>
        <v>38</v>
      </c>
      <c r="L78" s="78">
        <f t="shared" si="19"/>
        <v>93</v>
      </c>
      <c r="M78" s="78">
        <f t="shared" si="19"/>
        <v>48</v>
      </c>
      <c r="N78" s="78">
        <f t="shared" si="19"/>
        <v>10.5</v>
      </c>
      <c r="O78" s="67"/>
      <c r="P78" s="80"/>
      <c r="Q78" s="85"/>
    </row>
    <row r="79" spans="1:17" s="42" customFormat="1" ht="15.75" customHeight="1" thickBot="1">
      <c r="A79" s="35" t="s">
        <v>190</v>
      </c>
      <c r="B79" s="37">
        <f>SUM(B59+B61+B65+B67+B70+B72)</f>
        <v>1728.6</v>
      </c>
      <c r="C79" s="37">
        <f aca="true" t="shared" si="20" ref="C79:N79">SUM(C59+C61+C65+C67+C70+C72)</f>
        <v>44</v>
      </c>
      <c r="D79" s="37">
        <f t="shared" si="20"/>
        <v>48</v>
      </c>
      <c r="E79" s="37">
        <f t="shared" si="20"/>
        <v>210</v>
      </c>
      <c r="F79" s="37">
        <f t="shared" si="20"/>
        <v>48</v>
      </c>
      <c r="G79" s="37">
        <f t="shared" si="20"/>
        <v>31.5</v>
      </c>
      <c r="H79" s="37">
        <f t="shared" si="20"/>
        <v>168</v>
      </c>
      <c r="I79" s="37">
        <f t="shared" si="20"/>
        <v>24</v>
      </c>
      <c r="J79" s="37">
        <f t="shared" si="20"/>
        <v>332</v>
      </c>
      <c r="K79" s="37">
        <f t="shared" si="20"/>
        <v>38</v>
      </c>
      <c r="L79" s="37">
        <f t="shared" si="20"/>
        <v>93</v>
      </c>
      <c r="M79" s="37">
        <f t="shared" si="20"/>
        <v>240</v>
      </c>
      <c r="N79" s="37">
        <f t="shared" si="20"/>
        <v>136.5</v>
      </c>
      <c r="O79" s="37">
        <f>SUM(O56+O57+O59+O61+O65+O67+O70+O72)</f>
        <v>3321.6000000000004</v>
      </c>
      <c r="P79" s="68" t="s">
        <v>191</v>
      </c>
      <c r="Q79" s="69"/>
    </row>
    <row r="80" spans="1:17" s="42" customFormat="1" ht="15.75" customHeight="1" thickBot="1">
      <c r="A80" s="175"/>
      <c r="B80" s="176"/>
      <c r="C80" s="176"/>
      <c r="D80" s="176"/>
      <c r="E80" s="176"/>
      <c r="F80" s="176"/>
      <c r="G80" s="176"/>
      <c r="H80" s="176"/>
      <c r="I80" s="176"/>
      <c r="J80" s="176"/>
      <c r="K80" s="176"/>
      <c r="L80" s="176"/>
      <c r="M80" s="176"/>
      <c r="N80" s="176"/>
      <c r="O80" s="176"/>
      <c r="P80" s="176"/>
      <c r="Q80" s="177"/>
    </row>
    <row r="81" spans="1:17" ht="18" customHeight="1" thickBot="1">
      <c r="A81" s="178" t="s">
        <v>59</v>
      </c>
      <c r="B81" s="179"/>
      <c r="C81" s="179"/>
      <c r="D81" s="179"/>
      <c r="E81" s="179"/>
      <c r="F81" s="179"/>
      <c r="G81" s="179"/>
      <c r="H81" s="179"/>
      <c r="I81" s="179"/>
      <c r="J81" s="179"/>
      <c r="K81" s="179"/>
      <c r="L81" s="179"/>
      <c r="M81" s="179"/>
      <c r="N81" s="179"/>
      <c r="O81" s="191"/>
      <c r="P81" s="179"/>
      <c r="Q81" s="180"/>
    </row>
    <row r="82" spans="1:17" ht="17.25" customHeight="1" thickBot="1">
      <c r="A82" s="43" t="s">
        <v>61</v>
      </c>
      <c r="B82" s="45"/>
      <c r="C82" s="45"/>
      <c r="D82" s="45"/>
      <c r="E82" s="45"/>
      <c r="F82" s="46"/>
      <c r="G82" s="70"/>
      <c r="H82" s="47"/>
      <c r="I82" s="45"/>
      <c r="J82" s="45"/>
      <c r="K82" s="45"/>
      <c r="L82" s="46"/>
      <c r="M82" s="46"/>
      <c r="N82" s="46"/>
      <c r="O82" s="67"/>
      <c r="P82" s="47"/>
      <c r="Q82" s="48"/>
    </row>
    <row r="83" spans="1:17" ht="18" customHeight="1" thickBot="1">
      <c r="A83" s="43" t="s">
        <v>59</v>
      </c>
      <c r="B83" s="45">
        <v>5</v>
      </c>
      <c r="C83" s="45">
        <v>5</v>
      </c>
      <c r="D83" s="45">
        <v>5</v>
      </c>
      <c r="E83" s="45">
        <v>5</v>
      </c>
      <c r="F83" s="46">
        <v>5</v>
      </c>
      <c r="G83" s="70">
        <v>5</v>
      </c>
      <c r="H83" s="47">
        <v>5</v>
      </c>
      <c r="I83" s="45">
        <v>5</v>
      </c>
      <c r="J83" s="45">
        <v>5</v>
      </c>
      <c r="K83" s="45">
        <v>5</v>
      </c>
      <c r="L83" s="46">
        <v>5</v>
      </c>
      <c r="M83" s="46">
        <v>5</v>
      </c>
      <c r="N83" s="46">
        <v>5</v>
      </c>
      <c r="O83" s="67"/>
      <c r="P83" s="47"/>
      <c r="Q83" s="48"/>
    </row>
    <row r="84" spans="1:17" ht="18" customHeight="1" thickBot="1">
      <c r="A84" s="43"/>
      <c r="B84" s="37">
        <f>SUM((B8*B83)*0.3)</f>
        <v>129</v>
      </c>
      <c r="C84" s="37">
        <f aca="true" t="shared" si="21" ref="C84:N84">SUM((C8*C83)*0.5)</f>
        <v>10</v>
      </c>
      <c r="D84" s="37">
        <f t="shared" si="21"/>
        <v>20</v>
      </c>
      <c r="E84" s="37">
        <f t="shared" si="21"/>
        <v>50</v>
      </c>
      <c r="F84" s="37">
        <f t="shared" si="21"/>
        <v>2.5</v>
      </c>
      <c r="G84" s="37">
        <f t="shared" si="21"/>
        <v>7.5</v>
      </c>
      <c r="H84" s="37">
        <f>SUM((H8*H83)*0.3)</f>
        <v>72</v>
      </c>
      <c r="I84" s="37">
        <f t="shared" si="21"/>
        <v>10</v>
      </c>
      <c r="J84" s="37">
        <f t="shared" si="21"/>
        <v>10</v>
      </c>
      <c r="K84" s="37">
        <f t="shared" si="21"/>
        <v>2.5</v>
      </c>
      <c r="L84" s="37">
        <f t="shared" si="21"/>
        <v>2.5</v>
      </c>
      <c r="M84" s="37">
        <f t="shared" si="21"/>
        <v>12.5</v>
      </c>
      <c r="N84" s="37">
        <f t="shared" si="21"/>
        <v>32.5</v>
      </c>
      <c r="O84" s="39">
        <f>SUM(B84:N84)</f>
        <v>361</v>
      </c>
      <c r="P84" s="47"/>
      <c r="Q84" s="48"/>
    </row>
    <row r="85" spans="1:17" ht="18" customHeight="1" thickBot="1">
      <c r="A85" s="43" t="s">
        <v>62</v>
      </c>
      <c r="B85" s="45"/>
      <c r="C85" s="45"/>
      <c r="D85" s="45"/>
      <c r="E85" s="45"/>
      <c r="F85" s="46"/>
      <c r="G85" s="70"/>
      <c r="H85" s="47"/>
      <c r="I85" s="45"/>
      <c r="J85" s="45"/>
      <c r="K85" s="45"/>
      <c r="L85" s="46"/>
      <c r="M85" s="46"/>
      <c r="N85" s="46"/>
      <c r="O85" s="67"/>
      <c r="P85" s="47"/>
      <c r="Q85" s="48"/>
    </row>
    <row r="86" spans="1:17" ht="16.5" customHeight="1" thickBot="1">
      <c r="A86" s="51"/>
      <c r="B86" s="45"/>
      <c r="C86" s="45"/>
      <c r="D86" s="45"/>
      <c r="E86" s="45"/>
      <c r="F86" s="46"/>
      <c r="G86" s="70"/>
      <c r="H86" s="47"/>
      <c r="I86" s="45"/>
      <c r="J86" s="45"/>
      <c r="K86" s="45"/>
      <c r="L86" s="46"/>
      <c r="M86" s="46"/>
      <c r="N86" s="46"/>
      <c r="O86" s="67"/>
      <c r="P86" s="47"/>
      <c r="Q86" s="48"/>
    </row>
    <row r="87" spans="1:17" ht="16.5" customHeight="1" thickBot="1">
      <c r="A87" s="86" t="s">
        <v>187</v>
      </c>
      <c r="B87" s="82">
        <f>SUM(B82+B83+B85)</f>
        <v>5</v>
      </c>
      <c r="C87" s="82">
        <f aca="true" t="shared" si="22" ref="C87:N87">SUM(C82+C83+C85)</f>
        <v>5</v>
      </c>
      <c r="D87" s="82">
        <f t="shared" si="22"/>
        <v>5</v>
      </c>
      <c r="E87" s="82">
        <f t="shared" si="22"/>
        <v>5</v>
      </c>
      <c r="F87" s="82">
        <f t="shared" si="22"/>
        <v>5</v>
      </c>
      <c r="G87" s="82">
        <f t="shared" si="22"/>
        <v>5</v>
      </c>
      <c r="H87" s="82">
        <f t="shared" si="22"/>
        <v>5</v>
      </c>
      <c r="I87" s="82">
        <f t="shared" si="22"/>
        <v>5</v>
      </c>
      <c r="J87" s="82">
        <f t="shared" si="22"/>
        <v>5</v>
      </c>
      <c r="K87" s="82">
        <f t="shared" si="22"/>
        <v>5</v>
      </c>
      <c r="L87" s="82">
        <f t="shared" si="22"/>
        <v>5</v>
      </c>
      <c r="M87" s="82">
        <f t="shared" si="22"/>
        <v>5</v>
      </c>
      <c r="N87" s="82">
        <f t="shared" si="22"/>
        <v>5</v>
      </c>
      <c r="O87" s="67"/>
      <c r="P87" s="77"/>
      <c r="Q87" s="72"/>
    </row>
    <row r="88" spans="1:17" ht="16.5" customHeight="1" thickBot="1">
      <c r="A88" s="86" t="s">
        <v>189</v>
      </c>
      <c r="B88" s="78">
        <f>SUM(B87*0.3)</f>
        <v>1.5</v>
      </c>
      <c r="C88" s="78">
        <f aca="true" t="shared" si="23" ref="C88:N88">SUM(C87*0.5)</f>
        <v>2.5</v>
      </c>
      <c r="D88" s="78">
        <f t="shared" si="23"/>
        <v>2.5</v>
      </c>
      <c r="E88" s="78">
        <f t="shared" si="23"/>
        <v>2.5</v>
      </c>
      <c r="F88" s="78">
        <f t="shared" si="23"/>
        <v>2.5</v>
      </c>
      <c r="G88" s="78">
        <f t="shared" si="23"/>
        <v>2.5</v>
      </c>
      <c r="H88" s="78">
        <f>SUM(H87*0.3)</f>
        <v>1.5</v>
      </c>
      <c r="I88" s="78">
        <f t="shared" si="23"/>
        <v>2.5</v>
      </c>
      <c r="J88" s="78">
        <f t="shared" si="23"/>
        <v>2.5</v>
      </c>
      <c r="K88" s="78">
        <f t="shared" si="23"/>
        <v>2.5</v>
      </c>
      <c r="L88" s="78">
        <f t="shared" si="23"/>
        <v>2.5</v>
      </c>
      <c r="M88" s="78">
        <f t="shared" si="23"/>
        <v>2.5</v>
      </c>
      <c r="N88" s="78">
        <f t="shared" si="23"/>
        <v>2.5</v>
      </c>
      <c r="O88" s="67"/>
      <c r="P88" s="77"/>
      <c r="Q88" s="72"/>
    </row>
    <row r="89" spans="1:17" s="42" customFormat="1" ht="15.75" customHeight="1" thickBot="1">
      <c r="A89" s="35" t="s">
        <v>190</v>
      </c>
      <c r="B89" s="37">
        <f>SUM(B84)</f>
        <v>129</v>
      </c>
      <c r="C89" s="37">
        <f aca="true" t="shared" si="24" ref="C89:O89">SUM(C84)</f>
        <v>10</v>
      </c>
      <c r="D89" s="37">
        <f t="shared" si="24"/>
        <v>20</v>
      </c>
      <c r="E89" s="37">
        <f t="shared" si="24"/>
        <v>50</v>
      </c>
      <c r="F89" s="37">
        <f t="shared" si="24"/>
        <v>2.5</v>
      </c>
      <c r="G89" s="37">
        <f t="shared" si="24"/>
        <v>7.5</v>
      </c>
      <c r="H89" s="37">
        <f t="shared" si="24"/>
        <v>72</v>
      </c>
      <c r="I89" s="37">
        <f t="shared" si="24"/>
        <v>10</v>
      </c>
      <c r="J89" s="37">
        <f t="shared" si="24"/>
        <v>10</v>
      </c>
      <c r="K89" s="37">
        <f t="shared" si="24"/>
        <v>2.5</v>
      </c>
      <c r="L89" s="37">
        <f t="shared" si="24"/>
        <v>2.5</v>
      </c>
      <c r="M89" s="37">
        <f t="shared" si="24"/>
        <v>12.5</v>
      </c>
      <c r="N89" s="37">
        <f t="shared" si="24"/>
        <v>32.5</v>
      </c>
      <c r="O89" s="37">
        <f t="shared" si="24"/>
        <v>361</v>
      </c>
      <c r="P89" s="68" t="s">
        <v>192</v>
      </c>
      <c r="Q89" s="69"/>
    </row>
    <row r="90" spans="1:17" s="42" customFormat="1" ht="15.75" customHeight="1" thickBot="1">
      <c r="A90" s="175"/>
      <c r="B90" s="176"/>
      <c r="C90" s="176"/>
      <c r="D90" s="176"/>
      <c r="E90" s="176"/>
      <c r="F90" s="176"/>
      <c r="G90" s="176"/>
      <c r="H90" s="176"/>
      <c r="I90" s="176"/>
      <c r="J90" s="176"/>
      <c r="K90" s="176"/>
      <c r="L90" s="176"/>
      <c r="M90" s="176"/>
      <c r="N90" s="176"/>
      <c r="O90" s="176"/>
      <c r="P90" s="176"/>
      <c r="Q90" s="177"/>
    </row>
    <row r="91" spans="1:17" ht="17.25" customHeight="1">
      <c r="A91" s="178" t="s">
        <v>63</v>
      </c>
      <c r="B91" s="179"/>
      <c r="C91" s="179"/>
      <c r="D91" s="179"/>
      <c r="E91" s="179"/>
      <c r="F91" s="179"/>
      <c r="G91" s="179"/>
      <c r="H91" s="179"/>
      <c r="I91" s="179"/>
      <c r="J91" s="179"/>
      <c r="K91" s="179"/>
      <c r="L91" s="179"/>
      <c r="M91" s="179"/>
      <c r="N91" s="179"/>
      <c r="O91" s="179"/>
      <c r="P91" s="179"/>
      <c r="Q91" s="180"/>
    </row>
    <row r="92" spans="1:17" ht="16.5" customHeight="1" thickBot="1">
      <c r="A92" s="186" t="s">
        <v>64</v>
      </c>
      <c r="B92" s="182"/>
      <c r="C92" s="182"/>
      <c r="D92" s="182"/>
      <c r="E92" s="182"/>
      <c r="F92" s="182"/>
      <c r="G92" s="182"/>
      <c r="H92" s="182"/>
      <c r="I92" s="182"/>
      <c r="J92" s="182"/>
      <c r="K92" s="182"/>
      <c r="L92" s="182"/>
      <c r="M92" s="182"/>
      <c r="N92" s="182"/>
      <c r="O92" s="183"/>
      <c r="P92" s="182"/>
      <c r="Q92" s="184"/>
    </row>
    <row r="93" spans="1:17" ht="27" customHeight="1" thickBot="1">
      <c r="A93" s="83" t="s">
        <v>65</v>
      </c>
      <c r="O93" s="67"/>
      <c r="P93" s="32"/>
      <c r="Q93" s="33"/>
    </row>
    <row r="94" spans="1:17" ht="26.25" customHeight="1" thickBot="1">
      <c r="A94" s="83" t="s">
        <v>66</v>
      </c>
      <c r="B94" s="29"/>
      <c r="C94" s="29"/>
      <c r="D94" s="29"/>
      <c r="E94" s="29"/>
      <c r="F94" s="30"/>
      <c r="G94" s="66"/>
      <c r="H94" s="32"/>
      <c r="I94" s="29"/>
      <c r="J94" s="29"/>
      <c r="K94" s="29"/>
      <c r="L94" s="30"/>
      <c r="M94" s="30"/>
      <c r="N94" s="30"/>
      <c r="O94" s="67"/>
      <c r="P94" s="32"/>
      <c r="Q94" s="33"/>
    </row>
    <row r="95" spans="1:17" ht="27" customHeight="1" thickBot="1">
      <c r="A95" s="83" t="s">
        <v>67</v>
      </c>
      <c r="B95" s="29">
        <v>0.5</v>
      </c>
      <c r="C95" s="29">
        <v>0.5</v>
      </c>
      <c r="D95" s="29">
        <v>0.5</v>
      </c>
      <c r="E95" s="29">
        <v>0.5</v>
      </c>
      <c r="F95" s="30">
        <v>0.5</v>
      </c>
      <c r="G95" s="66">
        <v>0.5</v>
      </c>
      <c r="H95" s="32">
        <v>0.5</v>
      </c>
      <c r="I95" s="29">
        <v>0.5</v>
      </c>
      <c r="J95" s="29">
        <v>0.5</v>
      </c>
      <c r="K95" s="29">
        <v>0.5</v>
      </c>
      <c r="L95" s="30">
        <v>0.5</v>
      </c>
      <c r="M95" s="30">
        <v>0.5</v>
      </c>
      <c r="N95" s="30">
        <v>0.5</v>
      </c>
      <c r="O95" s="67"/>
      <c r="P95" s="32"/>
      <c r="Q95" s="33"/>
    </row>
    <row r="96" spans="1:17" ht="27" customHeight="1" thickBot="1">
      <c r="A96" s="83"/>
      <c r="B96" s="37">
        <f>SUM((B8*B95)*0.5)</f>
        <v>21.5</v>
      </c>
      <c r="C96" s="37">
        <f>SUM((C8*C95)*0.5)</f>
        <v>1</v>
      </c>
      <c r="D96" s="37">
        <f aca="true" t="shared" si="25" ref="D96:N96">SUM((D8*D95)*0.5)</f>
        <v>2</v>
      </c>
      <c r="E96" s="37">
        <f t="shared" si="25"/>
        <v>5</v>
      </c>
      <c r="F96" s="37">
        <f t="shared" si="25"/>
        <v>0.25</v>
      </c>
      <c r="G96" s="37">
        <f t="shared" si="25"/>
        <v>0.75</v>
      </c>
      <c r="H96" s="37">
        <f t="shared" si="25"/>
        <v>12</v>
      </c>
      <c r="I96" s="37">
        <f t="shared" si="25"/>
        <v>1</v>
      </c>
      <c r="J96" s="37">
        <f t="shared" si="25"/>
        <v>1</v>
      </c>
      <c r="K96" s="37">
        <f t="shared" si="25"/>
        <v>0.25</v>
      </c>
      <c r="L96" s="37">
        <f t="shared" si="25"/>
        <v>0.25</v>
      </c>
      <c r="M96" s="37">
        <f t="shared" si="25"/>
        <v>1.25</v>
      </c>
      <c r="N96" s="37">
        <f t="shared" si="25"/>
        <v>3.25</v>
      </c>
      <c r="O96" s="39">
        <f>SUM(B96:N96)</f>
        <v>49.5</v>
      </c>
      <c r="P96" s="32"/>
      <c r="Q96" s="33"/>
    </row>
    <row r="97" spans="1:17" ht="26.25" thickBot="1">
      <c r="A97" s="83" t="s">
        <v>68</v>
      </c>
      <c r="B97" s="29"/>
      <c r="C97" s="29"/>
      <c r="D97" s="29"/>
      <c r="E97" s="29"/>
      <c r="F97" s="30"/>
      <c r="G97" s="66"/>
      <c r="H97" s="32"/>
      <c r="I97" s="29"/>
      <c r="J97" s="29"/>
      <c r="K97" s="29"/>
      <c r="L97" s="30"/>
      <c r="M97" s="30"/>
      <c r="N97" s="30"/>
      <c r="O97" s="67"/>
      <c r="P97" s="32"/>
      <c r="Q97" s="33"/>
    </row>
    <row r="98" spans="1:17" ht="26.25" thickBot="1">
      <c r="A98" s="83" t="s">
        <v>69</v>
      </c>
      <c r="B98" s="29"/>
      <c r="C98" s="29"/>
      <c r="D98" s="29"/>
      <c r="E98" s="29"/>
      <c r="F98" s="30"/>
      <c r="G98" s="66"/>
      <c r="H98" s="32"/>
      <c r="I98" s="29"/>
      <c r="J98" s="29"/>
      <c r="K98" s="29"/>
      <c r="L98" s="30"/>
      <c r="M98" s="30"/>
      <c r="N98" s="30"/>
      <c r="O98" s="67"/>
      <c r="P98" s="32"/>
      <c r="Q98" s="33"/>
    </row>
    <row r="99" spans="1:17" ht="26.25" thickBot="1">
      <c r="A99" s="83" t="s">
        <v>70</v>
      </c>
      <c r="B99" s="29"/>
      <c r="C99" s="29"/>
      <c r="D99" s="29"/>
      <c r="E99" s="29"/>
      <c r="F99" s="30"/>
      <c r="G99" s="66"/>
      <c r="H99" s="32"/>
      <c r="I99" s="29"/>
      <c r="J99" s="29"/>
      <c r="K99" s="29"/>
      <c r="L99" s="30"/>
      <c r="M99" s="30"/>
      <c r="N99" s="30"/>
      <c r="O99" s="67"/>
      <c r="P99" s="32"/>
      <c r="Q99" s="33"/>
    </row>
    <row r="100" spans="1:17" ht="17.25" customHeight="1" thickBot="1">
      <c r="A100" s="187" t="s">
        <v>71</v>
      </c>
      <c r="B100" s="188"/>
      <c r="C100" s="188"/>
      <c r="D100" s="188"/>
      <c r="E100" s="188"/>
      <c r="F100" s="188"/>
      <c r="G100" s="188"/>
      <c r="H100" s="188"/>
      <c r="I100" s="188"/>
      <c r="J100" s="188"/>
      <c r="K100" s="188"/>
      <c r="L100" s="188"/>
      <c r="M100" s="188"/>
      <c r="N100" s="188"/>
      <c r="O100" s="189"/>
      <c r="P100" s="188"/>
      <c r="Q100" s="190"/>
    </row>
    <row r="101" spans="1:17" ht="26.25" thickBot="1">
      <c r="A101" s="83" t="s">
        <v>73</v>
      </c>
      <c r="B101" s="29"/>
      <c r="C101" s="29"/>
      <c r="D101" s="29"/>
      <c r="E101" s="29"/>
      <c r="F101" s="30"/>
      <c r="G101" s="66"/>
      <c r="H101" s="32"/>
      <c r="I101" s="29"/>
      <c r="J101" s="29"/>
      <c r="K101" s="29"/>
      <c r="L101" s="30"/>
      <c r="M101" s="30"/>
      <c r="N101" s="30"/>
      <c r="O101" s="67"/>
      <c r="P101" s="32"/>
      <c r="Q101" s="33"/>
    </row>
    <row r="102" spans="1:17" ht="26.25" thickBot="1">
      <c r="A102" s="83" t="s">
        <v>74</v>
      </c>
      <c r="B102" s="29"/>
      <c r="C102" s="29"/>
      <c r="D102" s="29"/>
      <c r="E102" s="29"/>
      <c r="F102" s="30"/>
      <c r="G102" s="66"/>
      <c r="H102" s="32"/>
      <c r="I102" s="29"/>
      <c r="J102" s="29"/>
      <c r="K102" s="29"/>
      <c r="L102" s="30"/>
      <c r="M102" s="30"/>
      <c r="N102" s="30"/>
      <c r="O102" s="67"/>
      <c r="P102" s="32"/>
      <c r="Q102" s="33"/>
    </row>
    <row r="103" spans="1:17" ht="17.25" customHeight="1" thickBot="1">
      <c r="A103" s="187" t="s">
        <v>75</v>
      </c>
      <c r="B103" s="188"/>
      <c r="C103" s="188"/>
      <c r="D103" s="188"/>
      <c r="E103" s="188"/>
      <c r="F103" s="188"/>
      <c r="G103" s="188"/>
      <c r="H103" s="188"/>
      <c r="I103" s="188"/>
      <c r="J103" s="188"/>
      <c r="K103" s="188"/>
      <c r="L103" s="188"/>
      <c r="M103" s="188"/>
      <c r="N103" s="188"/>
      <c r="O103" s="189"/>
      <c r="P103" s="188"/>
      <c r="Q103" s="190"/>
    </row>
    <row r="104" spans="1:17" ht="17.25" customHeight="1" thickBot="1">
      <c r="A104" s="79" t="s">
        <v>76</v>
      </c>
      <c r="B104" s="29"/>
      <c r="C104" s="29"/>
      <c r="D104" s="29"/>
      <c r="E104" s="29"/>
      <c r="F104" s="30"/>
      <c r="G104" s="66"/>
      <c r="H104" s="32"/>
      <c r="I104" s="29"/>
      <c r="J104" s="29"/>
      <c r="K104" s="29"/>
      <c r="L104" s="30"/>
      <c r="M104" s="30"/>
      <c r="N104" s="30"/>
      <c r="O104" s="67"/>
      <c r="P104" s="32"/>
      <c r="Q104" s="33"/>
    </row>
    <row r="105" spans="1:17" ht="18" customHeight="1" thickBot="1">
      <c r="A105" s="187" t="s">
        <v>77</v>
      </c>
      <c r="B105" s="188"/>
      <c r="C105" s="188"/>
      <c r="D105" s="188"/>
      <c r="E105" s="188"/>
      <c r="F105" s="188"/>
      <c r="G105" s="188"/>
      <c r="H105" s="188"/>
      <c r="I105" s="188"/>
      <c r="J105" s="188"/>
      <c r="K105" s="188"/>
      <c r="L105" s="188"/>
      <c r="M105" s="188"/>
      <c r="N105" s="188"/>
      <c r="O105" s="189"/>
      <c r="P105" s="188"/>
      <c r="Q105" s="190"/>
    </row>
    <row r="106" spans="1:17" ht="26.25" thickBot="1">
      <c r="A106" s="79" t="s">
        <v>78</v>
      </c>
      <c r="B106" s="29"/>
      <c r="C106" s="29"/>
      <c r="D106" s="29"/>
      <c r="E106" s="29"/>
      <c r="F106" s="30"/>
      <c r="G106" s="66"/>
      <c r="H106" s="32"/>
      <c r="I106" s="29"/>
      <c r="J106" s="29"/>
      <c r="K106" s="29"/>
      <c r="L106" s="30"/>
      <c r="M106" s="30"/>
      <c r="N106" s="30"/>
      <c r="O106" s="67"/>
      <c r="P106" s="32"/>
      <c r="Q106" s="33"/>
    </row>
    <row r="107" spans="1:17" ht="19.5" customHeight="1" thickBot="1">
      <c r="A107" s="79" t="s">
        <v>79</v>
      </c>
      <c r="B107" s="29"/>
      <c r="C107" s="29"/>
      <c r="D107" s="29"/>
      <c r="E107" s="29"/>
      <c r="F107" s="30"/>
      <c r="G107" s="66"/>
      <c r="H107" s="32"/>
      <c r="I107" s="29"/>
      <c r="J107" s="29"/>
      <c r="K107" s="29"/>
      <c r="L107" s="30"/>
      <c r="M107" s="30"/>
      <c r="N107" s="30"/>
      <c r="O107" s="67"/>
      <c r="P107" s="32"/>
      <c r="Q107" s="33"/>
    </row>
    <row r="108" spans="1:17" ht="17.25" customHeight="1" thickBot="1">
      <c r="A108" s="83" t="s">
        <v>80</v>
      </c>
      <c r="B108" s="29"/>
      <c r="C108" s="29"/>
      <c r="D108" s="29"/>
      <c r="E108" s="29"/>
      <c r="F108" s="30"/>
      <c r="G108" s="66"/>
      <c r="H108" s="32"/>
      <c r="I108" s="29"/>
      <c r="J108" s="29"/>
      <c r="K108" s="29"/>
      <c r="L108" s="30"/>
      <c r="M108" s="30"/>
      <c r="N108" s="30"/>
      <c r="O108" s="67"/>
      <c r="P108" s="32"/>
      <c r="Q108" s="33"/>
    </row>
    <row r="109" spans="1:17" ht="16.5" customHeight="1" thickBot="1">
      <c r="A109" s="187" t="s">
        <v>81</v>
      </c>
      <c r="B109" s="188"/>
      <c r="C109" s="188"/>
      <c r="D109" s="188"/>
      <c r="E109" s="188"/>
      <c r="F109" s="188"/>
      <c r="G109" s="188"/>
      <c r="H109" s="188"/>
      <c r="I109" s="188"/>
      <c r="J109" s="188"/>
      <c r="K109" s="188"/>
      <c r="L109" s="188"/>
      <c r="M109" s="188"/>
      <c r="N109" s="188"/>
      <c r="O109" s="189"/>
      <c r="P109" s="188"/>
      <c r="Q109" s="190"/>
    </row>
    <row r="110" spans="1:17" ht="21" customHeight="1" thickBot="1">
      <c r="A110" s="79" t="s">
        <v>82</v>
      </c>
      <c r="B110" s="29"/>
      <c r="C110" s="29"/>
      <c r="D110" s="29"/>
      <c r="E110" s="29"/>
      <c r="F110" s="30"/>
      <c r="G110" s="66"/>
      <c r="H110" s="32"/>
      <c r="I110" s="29"/>
      <c r="J110" s="29"/>
      <c r="K110" s="29"/>
      <c r="L110" s="30"/>
      <c r="M110" s="30"/>
      <c r="N110" s="30"/>
      <c r="O110" s="67"/>
      <c r="P110" s="32"/>
      <c r="Q110" s="33"/>
    </row>
    <row r="111" spans="1:17" ht="21.75" customHeight="1" thickBot="1">
      <c r="A111" s="79" t="s">
        <v>83</v>
      </c>
      <c r="B111" s="29"/>
      <c r="C111" s="29"/>
      <c r="D111" s="29"/>
      <c r="E111" s="29"/>
      <c r="F111" s="30"/>
      <c r="G111" s="66"/>
      <c r="H111" s="32"/>
      <c r="I111" s="29"/>
      <c r="J111" s="29"/>
      <c r="K111" s="29"/>
      <c r="L111" s="30"/>
      <c r="M111" s="30"/>
      <c r="N111" s="30"/>
      <c r="O111" s="67"/>
      <c r="P111" s="32"/>
      <c r="Q111" s="33"/>
    </row>
    <row r="112" spans="1:17" ht="26.25" thickBot="1">
      <c r="A112" s="79" t="s">
        <v>84</v>
      </c>
      <c r="B112" s="29"/>
      <c r="C112" s="29"/>
      <c r="D112" s="29"/>
      <c r="E112" s="29"/>
      <c r="F112" s="30"/>
      <c r="G112" s="66"/>
      <c r="H112" s="32"/>
      <c r="I112" s="29"/>
      <c r="J112" s="29"/>
      <c r="K112" s="29"/>
      <c r="L112" s="30"/>
      <c r="M112" s="30"/>
      <c r="N112" s="30"/>
      <c r="O112" s="67"/>
      <c r="P112" s="32"/>
      <c r="Q112" s="33"/>
    </row>
    <row r="113" spans="1:17" ht="13.5" thickBot="1">
      <c r="A113" s="84" t="s">
        <v>187</v>
      </c>
      <c r="B113" s="82">
        <f>SUM(B94+B95+B97+B98+B99+B101+B102+B104+B106+B107+B108+B110+B111+B112)</f>
        <v>0.5</v>
      </c>
      <c r="C113" s="82">
        <f aca="true" t="shared" si="26" ref="C113:N113">SUM(C94+C95+C97+C98+C99+C101+C102+C104+C106+C107+C108+C110+C111+C112)</f>
        <v>0.5</v>
      </c>
      <c r="D113" s="82">
        <f t="shared" si="26"/>
        <v>0.5</v>
      </c>
      <c r="E113" s="82">
        <f t="shared" si="26"/>
        <v>0.5</v>
      </c>
      <c r="F113" s="82">
        <f t="shared" si="26"/>
        <v>0.5</v>
      </c>
      <c r="G113" s="82">
        <f t="shared" si="26"/>
        <v>0.5</v>
      </c>
      <c r="H113" s="82">
        <f t="shared" si="26"/>
        <v>0.5</v>
      </c>
      <c r="I113" s="82">
        <f t="shared" si="26"/>
        <v>0.5</v>
      </c>
      <c r="J113" s="82">
        <f t="shared" si="26"/>
        <v>0.5</v>
      </c>
      <c r="K113" s="82">
        <f t="shared" si="26"/>
        <v>0.5</v>
      </c>
      <c r="L113" s="82">
        <f t="shared" si="26"/>
        <v>0.5</v>
      </c>
      <c r="M113" s="82">
        <f t="shared" si="26"/>
        <v>0.5</v>
      </c>
      <c r="N113" s="82">
        <f t="shared" si="26"/>
        <v>0.5</v>
      </c>
      <c r="O113" s="67"/>
      <c r="P113" s="80"/>
      <c r="Q113" s="85"/>
    </row>
    <row r="114" spans="1:17" ht="13.5" thickBot="1">
      <c r="A114" s="84" t="s">
        <v>189</v>
      </c>
      <c r="B114" s="78">
        <f aca="true" t="shared" si="27" ref="B114:N114">SUM(B113*0.5)</f>
        <v>0.25</v>
      </c>
      <c r="C114" s="78">
        <f t="shared" si="27"/>
        <v>0.25</v>
      </c>
      <c r="D114" s="78">
        <f t="shared" si="27"/>
        <v>0.25</v>
      </c>
      <c r="E114" s="78">
        <f t="shared" si="27"/>
        <v>0.25</v>
      </c>
      <c r="F114" s="78">
        <f t="shared" si="27"/>
        <v>0.25</v>
      </c>
      <c r="G114" s="78">
        <f t="shared" si="27"/>
        <v>0.25</v>
      </c>
      <c r="H114" s="78">
        <f t="shared" si="27"/>
        <v>0.25</v>
      </c>
      <c r="I114" s="78">
        <f t="shared" si="27"/>
        <v>0.25</v>
      </c>
      <c r="J114" s="78">
        <f t="shared" si="27"/>
        <v>0.25</v>
      </c>
      <c r="K114" s="78">
        <f t="shared" si="27"/>
        <v>0.25</v>
      </c>
      <c r="L114" s="78">
        <f t="shared" si="27"/>
        <v>0.25</v>
      </c>
      <c r="M114" s="78">
        <f t="shared" si="27"/>
        <v>0.25</v>
      </c>
      <c r="N114" s="78">
        <f t="shared" si="27"/>
        <v>0.25</v>
      </c>
      <c r="O114" s="67"/>
      <c r="P114" s="80"/>
      <c r="Q114" s="85"/>
    </row>
    <row r="115" spans="1:17" s="42" customFormat="1" ht="15.75" customHeight="1" thickBot="1">
      <c r="A115" s="35" t="s">
        <v>14</v>
      </c>
      <c r="B115" s="37">
        <f>SUM(B96)</f>
        <v>21.5</v>
      </c>
      <c r="C115" s="37">
        <f aca="true" t="shared" si="28" ref="C115:O115">SUM(C96)</f>
        <v>1</v>
      </c>
      <c r="D115" s="37">
        <f t="shared" si="28"/>
        <v>2</v>
      </c>
      <c r="E115" s="37">
        <f t="shared" si="28"/>
        <v>5</v>
      </c>
      <c r="F115" s="37">
        <f t="shared" si="28"/>
        <v>0.25</v>
      </c>
      <c r="G115" s="37">
        <f t="shared" si="28"/>
        <v>0.75</v>
      </c>
      <c r="H115" s="37">
        <f t="shared" si="28"/>
        <v>12</v>
      </c>
      <c r="I115" s="37">
        <f t="shared" si="28"/>
        <v>1</v>
      </c>
      <c r="J115" s="37">
        <f t="shared" si="28"/>
        <v>1</v>
      </c>
      <c r="K115" s="37">
        <f t="shared" si="28"/>
        <v>0.25</v>
      </c>
      <c r="L115" s="37">
        <f t="shared" si="28"/>
        <v>0.25</v>
      </c>
      <c r="M115" s="37">
        <f t="shared" si="28"/>
        <v>1.25</v>
      </c>
      <c r="N115" s="37">
        <f t="shared" si="28"/>
        <v>3.25</v>
      </c>
      <c r="O115" s="37">
        <f t="shared" si="28"/>
        <v>49.5</v>
      </c>
      <c r="P115" s="68"/>
      <c r="Q115" s="69"/>
    </row>
    <row r="116" spans="1:17" s="42" customFormat="1" ht="15.75" customHeight="1" thickBot="1">
      <c r="A116" s="175"/>
      <c r="B116" s="176"/>
      <c r="C116" s="176"/>
      <c r="D116" s="176"/>
      <c r="E116" s="176"/>
      <c r="F116" s="176"/>
      <c r="G116" s="176"/>
      <c r="H116" s="176"/>
      <c r="I116" s="176"/>
      <c r="J116" s="176"/>
      <c r="K116" s="176"/>
      <c r="L116" s="176"/>
      <c r="M116" s="176"/>
      <c r="N116" s="176"/>
      <c r="O116" s="176"/>
      <c r="P116" s="176"/>
      <c r="Q116" s="177"/>
    </row>
    <row r="117" spans="1:17" ht="17.25" customHeight="1">
      <c r="A117" s="178" t="s">
        <v>85</v>
      </c>
      <c r="B117" s="179"/>
      <c r="C117" s="179"/>
      <c r="D117" s="179"/>
      <c r="E117" s="179"/>
      <c r="F117" s="179"/>
      <c r="G117" s="179"/>
      <c r="H117" s="179"/>
      <c r="I117" s="179"/>
      <c r="J117" s="179"/>
      <c r="K117" s="179"/>
      <c r="L117" s="179"/>
      <c r="M117" s="179"/>
      <c r="N117" s="179"/>
      <c r="O117" s="179"/>
      <c r="P117" s="179"/>
      <c r="Q117" s="180"/>
    </row>
    <row r="118" spans="1:17" ht="18" customHeight="1" thickBot="1">
      <c r="A118" s="186" t="s">
        <v>86</v>
      </c>
      <c r="B118" s="182"/>
      <c r="C118" s="182"/>
      <c r="D118" s="182"/>
      <c r="E118" s="182"/>
      <c r="F118" s="182"/>
      <c r="G118" s="182"/>
      <c r="H118" s="182"/>
      <c r="I118" s="182"/>
      <c r="J118" s="182"/>
      <c r="K118" s="182"/>
      <c r="L118" s="182"/>
      <c r="M118" s="182"/>
      <c r="N118" s="182"/>
      <c r="O118" s="183"/>
      <c r="P118" s="182"/>
      <c r="Q118" s="184"/>
    </row>
    <row r="119" spans="1:17" ht="26.25" thickBot="1">
      <c r="A119" s="79" t="s">
        <v>87</v>
      </c>
      <c r="B119" s="29">
        <v>0.1</v>
      </c>
      <c r="C119" s="29">
        <v>0.1</v>
      </c>
      <c r="D119" s="29">
        <v>0.1</v>
      </c>
      <c r="E119" s="29">
        <v>0.5</v>
      </c>
      <c r="F119" s="30">
        <v>0.1</v>
      </c>
      <c r="G119" s="66">
        <v>0.1</v>
      </c>
      <c r="H119" s="32">
        <v>0.1</v>
      </c>
      <c r="I119" s="29">
        <v>0.1</v>
      </c>
      <c r="J119" s="29">
        <v>0.1</v>
      </c>
      <c r="K119" s="29">
        <v>0.1</v>
      </c>
      <c r="L119" s="30">
        <v>0</v>
      </c>
      <c r="M119" s="30">
        <v>5</v>
      </c>
      <c r="N119" s="30">
        <v>5</v>
      </c>
      <c r="O119" s="39">
        <v>250</v>
      </c>
      <c r="P119" s="32" t="s">
        <v>193</v>
      </c>
      <c r="Q119" s="33"/>
    </row>
    <row r="120" spans="1:17" ht="13.5" thickBot="1">
      <c r="A120" s="79"/>
      <c r="B120" s="37">
        <f>SUM((B8*B119)*0.5)</f>
        <v>4.3</v>
      </c>
      <c r="C120" s="37">
        <f aca="true" t="shared" si="29" ref="C120:N120">SUM((C8*C119)*0.5)</f>
        <v>0.2</v>
      </c>
      <c r="D120" s="37">
        <f t="shared" si="29"/>
        <v>0.4</v>
      </c>
      <c r="E120" s="37">
        <f t="shared" si="29"/>
        <v>5</v>
      </c>
      <c r="F120" s="37">
        <f t="shared" si="29"/>
        <v>0.05</v>
      </c>
      <c r="G120" s="37">
        <f t="shared" si="29"/>
        <v>0.15000000000000002</v>
      </c>
      <c r="H120" s="37">
        <f t="shared" si="29"/>
        <v>2.4000000000000004</v>
      </c>
      <c r="I120" s="37">
        <f t="shared" si="29"/>
        <v>0.2</v>
      </c>
      <c r="J120" s="37">
        <f t="shared" si="29"/>
        <v>0.2</v>
      </c>
      <c r="K120" s="37">
        <f t="shared" si="29"/>
        <v>0.05</v>
      </c>
      <c r="L120" s="37">
        <f t="shared" si="29"/>
        <v>0</v>
      </c>
      <c r="M120" s="37">
        <f t="shared" si="29"/>
        <v>12.5</v>
      </c>
      <c r="N120" s="37">
        <f t="shared" si="29"/>
        <v>32.5</v>
      </c>
      <c r="O120" s="39">
        <f>SUM(B120:N120)+O119</f>
        <v>307.95</v>
      </c>
      <c r="P120" s="32"/>
      <c r="Q120" s="33"/>
    </row>
    <row r="121" spans="1:17" ht="22.5" customHeight="1" thickBot="1">
      <c r="A121" s="79" t="s">
        <v>88</v>
      </c>
      <c r="B121" s="29"/>
      <c r="C121" s="29"/>
      <c r="D121" s="29"/>
      <c r="E121" s="29"/>
      <c r="F121" s="30">
        <v>10</v>
      </c>
      <c r="G121" s="66">
        <v>1</v>
      </c>
      <c r="H121" s="32"/>
      <c r="I121" s="29"/>
      <c r="J121" s="29"/>
      <c r="K121" s="29">
        <v>5</v>
      </c>
      <c r="L121" s="30">
        <v>5</v>
      </c>
      <c r="M121" s="30">
        <v>1</v>
      </c>
      <c r="N121" s="30">
        <v>1</v>
      </c>
      <c r="O121" s="67"/>
      <c r="P121" s="32"/>
      <c r="Q121" s="33"/>
    </row>
    <row r="122" spans="1:17" ht="22.5" customHeight="1" thickBot="1">
      <c r="A122" s="79"/>
      <c r="B122" s="37">
        <f>SUM((B8*B121)*0.5)</f>
        <v>0</v>
      </c>
      <c r="C122" s="37">
        <f>SUM((C8*C121)*0.5)</f>
        <v>0</v>
      </c>
      <c r="D122" s="37">
        <f>SUM((D8*D121)*0.5)</f>
        <v>0</v>
      </c>
      <c r="E122" s="37">
        <f>SUM((E8*E121)*0.5)</f>
        <v>0</v>
      </c>
      <c r="F122" s="37">
        <f>SUM((F8*F121)*0.5)</f>
        <v>5</v>
      </c>
      <c r="G122" s="37">
        <f aca="true" t="shared" si="30" ref="G122:N122">SUM((G8*G121)*0.5)</f>
        <v>1.5</v>
      </c>
      <c r="H122" s="37">
        <f t="shared" si="30"/>
        <v>0</v>
      </c>
      <c r="I122" s="37">
        <f t="shared" si="30"/>
        <v>0</v>
      </c>
      <c r="J122" s="37">
        <f t="shared" si="30"/>
        <v>0</v>
      </c>
      <c r="K122" s="37">
        <f t="shared" si="30"/>
        <v>2.5</v>
      </c>
      <c r="L122" s="37">
        <f t="shared" si="30"/>
        <v>2.5</v>
      </c>
      <c r="M122" s="37">
        <f t="shared" si="30"/>
        <v>2.5</v>
      </c>
      <c r="N122" s="37">
        <f t="shared" si="30"/>
        <v>6.5</v>
      </c>
      <c r="O122" s="39">
        <f>SUM(B122:N122)</f>
        <v>20.5</v>
      </c>
      <c r="P122" s="32"/>
      <c r="Q122" s="33"/>
    </row>
    <row r="123" spans="1:17" ht="26.25" thickBot="1">
      <c r="A123" s="79" t="s">
        <v>89</v>
      </c>
      <c r="B123" s="29"/>
      <c r="C123" s="29"/>
      <c r="D123" s="29"/>
      <c r="E123" s="29"/>
      <c r="F123" s="30"/>
      <c r="G123" s="66"/>
      <c r="H123" s="32"/>
      <c r="I123" s="29"/>
      <c r="J123" s="29"/>
      <c r="K123" s="29"/>
      <c r="L123" s="30"/>
      <c r="M123" s="30"/>
      <c r="N123" s="30"/>
      <c r="O123" s="67"/>
      <c r="P123" s="32"/>
      <c r="Q123" s="33"/>
    </row>
    <row r="124" spans="1:17" ht="21.75" customHeight="1" thickBot="1">
      <c r="A124" s="79" t="s">
        <v>90</v>
      </c>
      <c r="B124" s="29"/>
      <c r="C124" s="29"/>
      <c r="D124" s="29"/>
      <c r="E124" s="29"/>
      <c r="F124" s="30"/>
      <c r="G124" s="66"/>
      <c r="H124" s="32"/>
      <c r="I124" s="29"/>
      <c r="J124" s="29"/>
      <c r="K124" s="29"/>
      <c r="L124" s="30"/>
      <c r="M124" s="30"/>
      <c r="N124" s="30"/>
      <c r="O124" s="67"/>
      <c r="P124" s="32"/>
      <c r="Q124" s="33"/>
    </row>
    <row r="125" spans="1:17" ht="39" thickBot="1">
      <c r="A125" s="79" t="s">
        <v>91</v>
      </c>
      <c r="B125" s="37">
        <f>SUM((B8*B124)*0.5)</f>
        <v>0</v>
      </c>
      <c r="C125" s="37">
        <f>SUM((C8*C124)*0.5)</f>
        <v>0</v>
      </c>
      <c r="D125" s="37">
        <f>SUM((D8*D124)*0.5)</f>
        <v>0</v>
      </c>
      <c r="E125" s="37">
        <f>SUM((E8*E124)*0.5)</f>
        <v>0</v>
      </c>
      <c r="F125" s="37">
        <f aca="true" t="shared" si="31" ref="F125:N125">SUM((F8*F124)*0.5)</f>
        <v>0</v>
      </c>
      <c r="G125" s="37">
        <f t="shared" si="31"/>
        <v>0</v>
      </c>
      <c r="H125" s="37">
        <v>0</v>
      </c>
      <c r="I125" s="37">
        <f t="shared" si="31"/>
        <v>0</v>
      </c>
      <c r="J125" s="37">
        <f t="shared" si="31"/>
        <v>0</v>
      </c>
      <c r="K125" s="37">
        <f t="shared" si="31"/>
        <v>0</v>
      </c>
      <c r="L125" s="37">
        <f t="shared" si="31"/>
        <v>0</v>
      </c>
      <c r="M125" s="37">
        <f t="shared" si="31"/>
        <v>0</v>
      </c>
      <c r="N125" s="37">
        <f t="shared" si="31"/>
        <v>0</v>
      </c>
      <c r="O125" s="39">
        <v>30</v>
      </c>
      <c r="P125" s="32" t="s">
        <v>188</v>
      </c>
      <c r="Q125" s="33"/>
    </row>
    <row r="126" spans="1:17" ht="24.75" customHeight="1" thickBot="1">
      <c r="A126" s="187" t="s">
        <v>92</v>
      </c>
      <c r="B126" s="188"/>
      <c r="C126" s="188"/>
      <c r="D126" s="188"/>
      <c r="E126" s="188"/>
      <c r="F126" s="188"/>
      <c r="G126" s="188"/>
      <c r="H126" s="188"/>
      <c r="I126" s="188"/>
      <c r="J126" s="188"/>
      <c r="K126" s="188"/>
      <c r="L126" s="188"/>
      <c r="M126" s="188"/>
      <c r="N126" s="188"/>
      <c r="O126" s="189"/>
      <c r="P126" s="188"/>
      <c r="Q126" s="190"/>
    </row>
    <row r="127" spans="1:17" ht="26.25" thickBot="1">
      <c r="A127" s="83" t="s">
        <v>93</v>
      </c>
      <c r="B127" s="29"/>
      <c r="C127" s="29"/>
      <c r="D127" s="29"/>
      <c r="E127" s="29"/>
      <c r="F127" s="30"/>
      <c r="G127" s="66"/>
      <c r="H127" s="32"/>
      <c r="I127" s="29"/>
      <c r="J127" s="29"/>
      <c r="K127" s="29"/>
      <c r="L127" s="30"/>
      <c r="M127" s="30"/>
      <c r="N127" s="30"/>
      <c r="O127" s="67"/>
      <c r="P127" s="32"/>
      <c r="Q127" s="33"/>
    </row>
    <row r="128" spans="1:17" ht="13.5" thickBot="1">
      <c r="A128" s="83"/>
      <c r="B128" s="37">
        <f>SUM((B8*B127)*0.5)</f>
        <v>0</v>
      </c>
      <c r="C128" s="37">
        <f>SUM((C8*C127)*0.5)</f>
        <v>0</v>
      </c>
      <c r="D128" s="37">
        <f>SUM((D8*D127)*0.5)</f>
        <v>0</v>
      </c>
      <c r="E128" s="37">
        <f>SUM((E8*E127)*0.5)</f>
        <v>0</v>
      </c>
      <c r="F128" s="37">
        <f aca="true" t="shared" si="32" ref="F128:N128">SUM((F8*F127)*0.5)</f>
        <v>0</v>
      </c>
      <c r="G128" s="37">
        <f t="shared" si="32"/>
        <v>0</v>
      </c>
      <c r="H128" s="37">
        <f t="shared" si="32"/>
        <v>0</v>
      </c>
      <c r="I128" s="37">
        <f t="shared" si="32"/>
        <v>0</v>
      </c>
      <c r="J128" s="37">
        <f t="shared" si="32"/>
        <v>0</v>
      </c>
      <c r="K128" s="37">
        <f t="shared" si="32"/>
        <v>0</v>
      </c>
      <c r="L128" s="37">
        <f t="shared" si="32"/>
        <v>0</v>
      </c>
      <c r="M128" s="37">
        <f t="shared" si="32"/>
        <v>0</v>
      </c>
      <c r="N128" s="37">
        <f t="shared" si="32"/>
        <v>0</v>
      </c>
      <c r="O128" s="39">
        <v>30</v>
      </c>
      <c r="P128" s="32" t="s">
        <v>188</v>
      </c>
      <c r="Q128" s="33"/>
    </row>
    <row r="129" spans="1:17" ht="38.25" customHeight="1" thickBot="1">
      <c r="A129" s="83" t="s">
        <v>94</v>
      </c>
      <c r="B129" s="29"/>
      <c r="C129" s="29"/>
      <c r="D129" s="29"/>
      <c r="E129" s="29"/>
      <c r="F129" s="30"/>
      <c r="G129" s="66"/>
      <c r="H129" s="32"/>
      <c r="I129" s="29"/>
      <c r="J129" s="29"/>
      <c r="K129" s="29"/>
      <c r="L129" s="30"/>
      <c r="M129" s="30"/>
      <c r="N129" s="30"/>
      <c r="O129" s="67"/>
      <c r="P129" s="32"/>
      <c r="Q129" s="33"/>
    </row>
    <row r="130" spans="1:17" ht="17.25" customHeight="1" thickBot="1">
      <c r="A130" s="187" t="s">
        <v>95</v>
      </c>
      <c r="B130" s="188"/>
      <c r="C130" s="188"/>
      <c r="D130" s="188"/>
      <c r="E130" s="188"/>
      <c r="F130" s="188"/>
      <c r="G130" s="188"/>
      <c r="H130" s="188"/>
      <c r="I130" s="188"/>
      <c r="J130" s="188"/>
      <c r="K130" s="188"/>
      <c r="L130" s="188"/>
      <c r="M130" s="188"/>
      <c r="N130" s="188"/>
      <c r="O130" s="189"/>
      <c r="P130" s="188"/>
      <c r="Q130" s="190"/>
    </row>
    <row r="131" spans="1:17" ht="39" thickBot="1">
      <c r="A131" s="83" t="s">
        <v>96</v>
      </c>
      <c r="B131" s="29"/>
      <c r="C131" s="29"/>
      <c r="D131" s="29"/>
      <c r="E131" s="29"/>
      <c r="F131" s="30"/>
      <c r="G131" s="66"/>
      <c r="H131" s="32"/>
      <c r="I131" s="29"/>
      <c r="J131" s="29"/>
      <c r="K131" s="29"/>
      <c r="L131" s="30"/>
      <c r="M131" s="30"/>
      <c r="N131" s="30"/>
      <c r="O131" s="67"/>
      <c r="P131" s="32"/>
      <c r="Q131" s="33"/>
    </row>
    <row r="132" spans="1:17" ht="26.25" thickBot="1">
      <c r="A132" s="83" t="s">
        <v>97</v>
      </c>
      <c r="B132" s="29"/>
      <c r="C132" s="29"/>
      <c r="D132" s="29"/>
      <c r="E132" s="29"/>
      <c r="F132" s="30"/>
      <c r="G132" s="66"/>
      <c r="H132" s="32"/>
      <c r="I132" s="29"/>
      <c r="J132" s="29"/>
      <c r="K132" s="29"/>
      <c r="L132" s="30"/>
      <c r="M132" s="30"/>
      <c r="N132" s="30"/>
      <c r="O132" s="67"/>
      <c r="P132" s="32"/>
      <c r="Q132" s="33"/>
    </row>
    <row r="133" spans="1:17" ht="26.25" thickBot="1">
      <c r="A133" s="83" t="s">
        <v>98</v>
      </c>
      <c r="B133" s="29"/>
      <c r="C133" s="29"/>
      <c r="D133" s="29"/>
      <c r="E133" s="29"/>
      <c r="F133" s="30"/>
      <c r="G133" s="66"/>
      <c r="H133" s="32"/>
      <c r="I133" s="29"/>
      <c r="J133" s="29"/>
      <c r="K133" s="29"/>
      <c r="L133" s="30"/>
      <c r="M133" s="30"/>
      <c r="N133" s="30"/>
      <c r="O133" s="67"/>
      <c r="P133" s="32"/>
      <c r="Q133" s="33"/>
    </row>
    <row r="134" spans="1:17" ht="29.25" customHeight="1" thickBot="1">
      <c r="A134" s="83" t="s">
        <v>99</v>
      </c>
      <c r="B134" s="29"/>
      <c r="C134" s="29"/>
      <c r="D134" s="29"/>
      <c r="E134" s="29"/>
      <c r="F134" s="30"/>
      <c r="G134" s="66"/>
      <c r="H134" s="32"/>
      <c r="I134" s="29"/>
      <c r="J134" s="29"/>
      <c r="K134" s="29"/>
      <c r="L134" s="30"/>
      <c r="M134" s="30"/>
      <c r="N134" s="30"/>
      <c r="O134" s="67"/>
      <c r="P134" s="32"/>
      <c r="Q134" s="33"/>
    </row>
    <row r="135" spans="1:17" ht="21" customHeight="1" thickBot="1">
      <c r="A135" s="187" t="s">
        <v>100</v>
      </c>
      <c r="B135" s="188"/>
      <c r="C135" s="188"/>
      <c r="D135" s="188"/>
      <c r="E135" s="188"/>
      <c r="F135" s="188"/>
      <c r="G135" s="188"/>
      <c r="H135" s="188"/>
      <c r="I135" s="188"/>
      <c r="J135" s="188"/>
      <c r="K135" s="188"/>
      <c r="L135" s="188"/>
      <c r="M135" s="188"/>
      <c r="N135" s="188"/>
      <c r="O135" s="189"/>
      <c r="P135" s="188"/>
      <c r="Q135" s="190"/>
    </row>
    <row r="136" spans="1:17" ht="13.5" thickBot="1">
      <c r="A136" s="83" t="s">
        <v>34</v>
      </c>
      <c r="B136" s="29"/>
      <c r="C136" s="29"/>
      <c r="D136" s="29"/>
      <c r="E136" s="29"/>
      <c r="F136" s="30"/>
      <c r="G136" s="66"/>
      <c r="H136" s="32"/>
      <c r="I136" s="29"/>
      <c r="J136" s="29"/>
      <c r="K136" s="29"/>
      <c r="L136" s="30"/>
      <c r="M136" s="30"/>
      <c r="N136" s="30"/>
      <c r="O136" s="67"/>
      <c r="P136" s="32"/>
      <c r="Q136" s="33"/>
    </row>
    <row r="137" spans="1:17" ht="13.5" thickBot="1">
      <c r="A137" s="83" t="s">
        <v>101</v>
      </c>
      <c r="B137" s="29"/>
      <c r="C137" s="29"/>
      <c r="D137" s="29"/>
      <c r="E137" s="29"/>
      <c r="F137" s="30"/>
      <c r="G137" s="66"/>
      <c r="H137" s="32"/>
      <c r="I137" s="29"/>
      <c r="J137" s="29"/>
      <c r="K137" s="29"/>
      <c r="L137" s="30"/>
      <c r="M137" s="30"/>
      <c r="N137" s="30"/>
      <c r="O137" s="67"/>
      <c r="P137" s="32"/>
      <c r="Q137" s="33"/>
    </row>
    <row r="138" spans="1:17" ht="13.5" thickBot="1">
      <c r="A138" s="83" t="s">
        <v>42</v>
      </c>
      <c r="B138" s="29"/>
      <c r="C138" s="29"/>
      <c r="D138" s="29"/>
      <c r="E138" s="29"/>
      <c r="F138" s="30"/>
      <c r="G138" s="66"/>
      <c r="H138" s="32"/>
      <c r="I138" s="29"/>
      <c r="J138" s="29"/>
      <c r="K138" s="29"/>
      <c r="L138" s="30"/>
      <c r="M138" s="30"/>
      <c r="N138" s="30"/>
      <c r="O138" s="67"/>
      <c r="P138" s="32"/>
      <c r="Q138" s="33"/>
    </row>
    <row r="139" spans="1:17" ht="26.25" thickBot="1">
      <c r="A139" s="83" t="s">
        <v>102</v>
      </c>
      <c r="B139" s="29"/>
      <c r="C139" s="29"/>
      <c r="D139" s="29"/>
      <c r="E139" s="29"/>
      <c r="F139" s="30"/>
      <c r="G139" s="66"/>
      <c r="H139" s="32"/>
      <c r="I139" s="29"/>
      <c r="J139" s="29"/>
      <c r="K139" s="29"/>
      <c r="L139" s="30"/>
      <c r="M139" s="30"/>
      <c r="N139" s="30"/>
      <c r="O139" s="67"/>
      <c r="P139" s="32"/>
      <c r="Q139" s="33"/>
    </row>
    <row r="140" spans="1:17" ht="13.5" thickBot="1">
      <c r="A140" s="83" t="s">
        <v>49</v>
      </c>
      <c r="B140" s="29"/>
      <c r="C140" s="29"/>
      <c r="D140" s="29"/>
      <c r="E140" s="29"/>
      <c r="F140" s="30"/>
      <c r="G140" s="66"/>
      <c r="H140" s="32"/>
      <c r="I140" s="29"/>
      <c r="J140" s="29"/>
      <c r="K140" s="29"/>
      <c r="L140" s="30"/>
      <c r="M140" s="30"/>
      <c r="N140" s="30"/>
      <c r="O140" s="67"/>
      <c r="P140" s="32"/>
      <c r="Q140" s="33"/>
    </row>
    <row r="141" spans="1:17" ht="13.5" thickBot="1">
      <c r="A141" s="83" t="s">
        <v>52</v>
      </c>
      <c r="B141" s="29"/>
      <c r="C141" s="29"/>
      <c r="D141" s="29"/>
      <c r="E141" s="29"/>
      <c r="F141" s="30"/>
      <c r="G141" s="66"/>
      <c r="H141" s="32"/>
      <c r="I141" s="29"/>
      <c r="J141" s="29"/>
      <c r="K141" s="29"/>
      <c r="L141" s="30"/>
      <c r="M141" s="30"/>
      <c r="N141" s="30"/>
      <c r="O141" s="67"/>
      <c r="P141" s="32"/>
      <c r="Q141" s="33"/>
    </row>
    <row r="142" spans="1:17" ht="13.5" thickBot="1">
      <c r="A142" s="87" t="s">
        <v>187</v>
      </c>
      <c r="B142" s="81">
        <f>SUM(B120+B122+B125+B128)</f>
        <v>4.3</v>
      </c>
      <c r="C142" s="81">
        <f>SUM(C118:C124,C126:C127,C130:C133,C135:C140)</f>
        <v>0.30000000000000004</v>
      </c>
      <c r="D142" s="81">
        <f>SUM(D118:D124,D126:D127,D130:D133,D135:D140)</f>
        <v>0.5</v>
      </c>
      <c r="E142" s="81">
        <f>SUM(E118:E124,E126:E127,E130:E133,E135:E140)</f>
        <v>5.5</v>
      </c>
      <c r="F142" s="73">
        <f>SUM(F118:F124,F126:F127,F130:F133,F135:F140)</f>
        <v>15.15</v>
      </c>
      <c r="G142" s="88"/>
      <c r="H142" s="68">
        <f>SUM(H118:H124,H126:H127,H130:H133,H135:H140)</f>
        <v>2.5000000000000004</v>
      </c>
      <c r="I142" s="81">
        <f>SUM(I118:I124,I126:I127,I130:I133,I135:I140)</f>
        <v>0.30000000000000004</v>
      </c>
      <c r="J142" s="81">
        <f>SUM(J118:J124,J126:J127,J130:J133,J135:J140)</f>
        <v>0.30000000000000004</v>
      </c>
      <c r="K142" s="81">
        <f>SUM(K118:K124,K126:K127,K130:K133,K135:K140)</f>
        <v>7.65</v>
      </c>
      <c r="L142" s="73"/>
      <c r="M142" s="73"/>
      <c r="N142" s="73">
        <f>SUM(N118:N124,N126:N127,N130:N133,N135:N140)</f>
        <v>45</v>
      </c>
      <c r="O142" s="67"/>
      <c r="P142" s="80"/>
      <c r="Q142" s="85"/>
    </row>
    <row r="143" spans="1:17" ht="13.5" thickBot="1">
      <c r="A143" s="87" t="s">
        <v>189</v>
      </c>
      <c r="B143" s="78">
        <f aca="true" t="shared" si="33" ref="B143:N143">SUM(B142*0.5)</f>
        <v>2.15</v>
      </c>
      <c r="C143" s="78">
        <f t="shared" si="33"/>
        <v>0.15000000000000002</v>
      </c>
      <c r="D143" s="78">
        <f t="shared" si="33"/>
        <v>0.25</v>
      </c>
      <c r="E143" s="78">
        <f t="shared" si="33"/>
        <v>2.75</v>
      </c>
      <c r="F143" s="78">
        <f t="shared" si="33"/>
        <v>7.575</v>
      </c>
      <c r="G143" s="78">
        <f t="shared" si="33"/>
        <v>0</v>
      </c>
      <c r="H143" s="78">
        <f t="shared" si="33"/>
        <v>1.2500000000000002</v>
      </c>
      <c r="I143" s="78">
        <f t="shared" si="33"/>
        <v>0.15000000000000002</v>
      </c>
      <c r="J143" s="78">
        <f t="shared" si="33"/>
        <v>0.15000000000000002</v>
      </c>
      <c r="K143" s="78">
        <f t="shared" si="33"/>
        <v>3.825</v>
      </c>
      <c r="L143" s="78">
        <f t="shared" si="33"/>
        <v>0</v>
      </c>
      <c r="M143" s="78">
        <f t="shared" si="33"/>
        <v>0</v>
      </c>
      <c r="N143" s="78">
        <f t="shared" si="33"/>
        <v>22.5</v>
      </c>
      <c r="O143" s="67"/>
      <c r="P143" s="80"/>
      <c r="Q143" s="85"/>
    </row>
    <row r="144" spans="1:17" s="42" customFormat="1" ht="15.75" customHeight="1" thickBot="1">
      <c r="A144" s="35" t="s">
        <v>14</v>
      </c>
      <c r="B144" s="37">
        <f>SUM(B120+B122+B125+B128)</f>
        <v>4.3</v>
      </c>
      <c r="C144" s="37">
        <f aca="true" t="shared" si="34" ref="C144:N144">SUM(C120+C122+C125+C128)</f>
        <v>0.2</v>
      </c>
      <c r="D144" s="37">
        <f t="shared" si="34"/>
        <v>0.4</v>
      </c>
      <c r="E144" s="37">
        <f t="shared" si="34"/>
        <v>5</v>
      </c>
      <c r="F144" s="37">
        <f t="shared" si="34"/>
        <v>5.05</v>
      </c>
      <c r="G144" s="37">
        <f t="shared" si="34"/>
        <v>1.65</v>
      </c>
      <c r="H144" s="37">
        <f t="shared" si="34"/>
        <v>2.4000000000000004</v>
      </c>
      <c r="I144" s="37">
        <f t="shared" si="34"/>
        <v>0.2</v>
      </c>
      <c r="J144" s="37">
        <f t="shared" si="34"/>
        <v>0.2</v>
      </c>
      <c r="K144" s="37">
        <f t="shared" si="34"/>
        <v>2.55</v>
      </c>
      <c r="L144" s="37">
        <f t="shared" si="34"/>
        <v>2.5</v>
      </c>
      <c r="M144" s="37">
        <f t="shared" si="34"/>
        <v>15</v>
      </c>
      <c r="N144" s="37">
        <f t="shared" si="34"/>
        <v>39</v>
      </c>
      <c r="O144" s="37">
        <f>SUM(O119+O120+O122+O125+O128)</f>
        <v>638.45</v>
      </c>
      <c r="P144" s="68"/>
      <c r="Q144" s="69"/>
    </row>
    <row r="145" spans="1:17" s="42" customFormat="1" ht="15.75" customHeight="1" thickBot="1">
      <c r="A145" s="175"/>
      <c r="B145" s="176"/>
      <c r="C145" s="176"/>
      <c r="D145" s="176"/>
      <c r="E145" s="176"/>
      <c r="F145" s="176"/>
      <c r="G145" s="176"/>
      <c r="H145" s="176"/>
      <c r="I145" s="176"/>
      <c r="J145" s="176"/>
      <c r="K145" s="176"/>
      <c r="L145" s="176"/>
      <c r="M145" s="176"/>
      <c r="N145" s="176"/>
      <c r="O145" s="176"/>
      <c r="P145" s="176"/>
      <c r="Q145" s="177"/>
    </row>
    <row r="146" spans="1:17" ht="18" customHeight="1">
      <c r="A146" s="178" t="s">
        <v>103</v>
      </c>
      <c r="B146" s="179"/>
      <c r="C146" s="179"/>
      <c r="D146" s="179"/>
      <c r="E146" s="179"/>
      <c r="F146" s="179"/>
      <c r="G146" s="179"/>
      <c r="H146" s="179"/>
      <c r="I146" s="179"/>
      <c r="J146" s="179"/>
      <c r="K146" s="179"/>
      <c r="L146" s="179"/>
      <c r="M146" s="179"/>
      <c r="N146" s="179"/>
      <c r="O146" s="179"/>
      <c r="P146" s="179"/>
      <c r="Q146" s="180"/>
    </row>
    <row r="147" spans="1:17" ht="16.5" customHeight="1" thickBot="1">
      <c r="A147" s="186" t="s">
        <v>104</v>
      </c>
      <c r="B147" s="182"/>
      <c r="C147" s="182"/>
      <c r="D147" s="182"/>
      <c r="E147" s="182"/>
      <c r="F147" s="182"/>
      <c r="G147" s="182"/>
      <c r="H147" s="182"/>
      <c r="I147" s="182"/>
      <c r="J147" s="182"/>
      <c r="K147" s="182"/>
      <c r="L147" s="182"/>
      <c r="M147" s="182"/>
      <c r="N147" s="182"/>
      <c r="O147" s="183"/>
      <c r="P147" s="182"/>
      <c r="Q147" s="184"/>
    </row>
    <row r="148" spans="1:17" ht="22.5" customHeight="1" thickBot="1">
      <c r="A148" s="83" t="s">
        <v>105</v>
      </c>
      <c r="B148" s="29"/>
      <c r="C148" s="29"/>
      <c r="D148" s="29"/>
      <c r="E148" s="29">
        <v>1</v>
      </c>
      <c r="F148" s="30">
        <v>60</v>
      </c>
      <c r="G148" s="66">
        <v>1</v>
      </c>
      <c r="H148" s="32">
        <v>1</v>
      </c>
      <c r="I148" s="29"/>
      <c r="J148" s="29">
        <v>20</v>
      </c>
      <c r="K148" s="29">
        <v>1</v>
      </c>
      <c r="L148" s="30">
        <v>1</v>
      </c>
      <c r="M148" s="30">
        <v>1</v>
      </c>
      <c r="N148" s="30">
        <v>1</v>
      </c>
      <c r="O148" s="67"/>
      <c r="P148" s="32"/>
      <c r="Q148" s="33"/>
    </row>
    <row r="149" spans="1:17" ht="22.5" customHeight="1" thickBot="1">
      <c r="A149" s="83"/>
      <c r="B149" s="37">
        <f>SUM((B8*B148)*0.5)</f>
        <v>0</v>
      </c>
      <c r="C149" s="37">
        <f>SUM((C8*C148)*0.5)</f>
        <v>0</v>
      </c>
      <c r="D149" s="37">
        <f>SUM((D8*D148)*0.5)</f>
        <v>0</v>
      </c>
      <c r="E149" s="37">
        <f>SUM((E8*E148)*0.5)</f>
        <v>10</v>
      </c>
      <c r="F149" s="37">
        <f aca="true" t="shared" si="35" ref="F149:N149">SUM((F8*F148)*0.5)</f>
        <v>30</v>
      </c>
      <c r="G149" s="37">
        <f t="shared" si="35"/>
        <v>1.5</v>
      </c>
      <c r="H149" s="37">
        <f t="shared" si="35"/>
        <v>24</v>
      </c>
      <c r="I149" s="37">
        <f t="shared" si="35"/>
        <v>0</v>
      </c>
      <c r="J149" s="37">
        <f t="shared" si="35"/>
        <v>40</v>
      </c>
      <c r="K149" s="37">
        <f t="shared" si="35"/>
        <v>0.5</v>
      </c>
      <c r="L149" s="37">
        <f t="shared" si="35"/>
        <v>0.5</v>
      </c>
      <c r="M149" s="37">
        <f t="shared" si="35"/>
        <v>2.5</v>
      </c>
      <c r="N149" s="37">
        <f t="shared" si="35"/>
        <v>6.5</v>
      </c>
      <c r="O149" s="39">
        <f>SUM(B149:N149)</f>
        <v>115.5</v>
      </c>
      <c r="P149" s="32"/>
      <c r="Q149" s="33"/>
    </row>
    <row r="150" spans="1:17" ht="26.25" thickBot="1">
      <c r="A150" s="83" t="s">
        <v>106</v>
      </c>
      <c r="B150" s="29"/>
      <c r="C150" s="29"/>
      <c r="D150" s="29"/>
      <c r="E150" s="29"/>
      <c r="F150" s="30"/>
      <c r="G150" s="66">
        <v>5</v>
      </c>
      <c r="H150" s="32"/>
      <c r="I150" s="29"/>
      <c r="J150" s="29"/>
      <c r="K150" s="29">
        <v>5</v>
      </c>
      <c r="L150" s="30"/>
      <c r="M150" s="30"/>
      <c r="N150" s="30">
        <v>5</v>
      </c>
      <c r="O150" s="67"/>
      <c r="P150" s="32"/>
      <c r="Q150" s="33"/>
    </row>
    <row r="151" spans="1:17" ht="13.5" thickBot="1">
      <c r="A151" s="83"/>
      <c r="B151" s="37">
        <f aca="true" t="shared" si="36" ref="B151:N151">SUM((B8*B150)*0.5)</f>
        <v>0</v>
      </c>
      <c r="C151" s="37">
        <f t="shared" si="36"/>
        <v>0</v>
      </c>
      <c r="D151" s="37">
        <f t="shared" si="36"/>
        <v>0</v>
      </c>
      <c r="E151" s="37">
        <f t="shared" si="36"/>
        <v>0</v>
      </c>
      <c r="F151" s="37">
        <f t="shared" si="36"/>
        <v>0</v>
      </c>
      <c r="G151" s="37">
        <f t="shared" si="36"/>
        <v>7.5</v>
      </c>
      <c r="H151" s="37">
        <f t="shared" si="36"/>
        <v>0</v>
      </c>
      <c r="I151" s="37">
        <f t="shared" si="36"/>
        <v>0</v>
      </c>
      <c r="J151" s="37">
        <f t="shared" si="36"/>
        <v>0</v>
      </c>
      <c r="K151" s="37">
        <f t="shared" si="36"/>
        <v>2.5</v>
      </c>
      <c r="L151" s="37">
        <f t="shared" si="36"/>
        <v>0</v>
      </c>
      <c r="M151" s="37">
        <f t="shared" si="36"/>
        <v>0</v>
      </c>
      <c r="N151" s="37">
        <f t="shared" si="36"/>
        <v>32.5</v>
      </c>
      <c r="O151" s="39">
        <f>SUM(B151:N151)</f>
        <v>42.5</v>
      </c>
      <c r="P151" s="32"/>
      <c r="Q151" s="33"/>
    </row>
    <row r="152" spans="1:17" ht="26.25" thickBot="1">
      <c r="A152" s="83" t="s">
        <v>107</v>
      </c>
      <c r="B152" s="29"/>
      <c r="C152" s="29"/>
      <c r="D152" s="29"/>
      <c r="E152" s="29"/>
      <c r="F152" s="30"/>
      <c r="G152" s="66"/>
      <c r="H152" s="32"/>
      <c r="I152" s="29"/>
      <c r="J152" s="29"/>
      <c r="K152" s="29"/>
      <c r="L152" s="30"/>
      <c r="M152" s="30"/>
      <c r="N152" s="30"/>
      <c r="O152" s="67"/>
      <c r="P152" s="32"/>
      <c r="Q152" s="33"/>
    </row>
    <row r="153" spans="1:17" ht="17.25" customHeight="1" thickBot="1">
      <c r="A153" s="187" t="s">
        <v>108</v>
      </c>
      <c r="B153" s="188"/>
      <c r="C153" s="188"/>
      <c r="D153" s="188"/>
      <c r="E153" s="188"/>
      <c r="F153" s="188"/>
      <c r="G153" s="188"/>
      <c r="H153" s="188"/>
      <c r="I153" s="188"/>
      <c r="J153" s="188"/>
      <c r="K153" s="188"/>
      <c r="L153" s="188"/>
      <c r="M153" s="188"/>
      <c r="N153" s="188"/>
      <c r="O153" s="189"/>
      <c r="P153" s="188"/>
      <c r="Q153" s="190"/>
    </row>
    <row r="154" spans="1:17" ht="26.25" thickBot="1">
      <c r="A154" s="83" t="s">
        <v>109</v>
      </c>
      <c r="B154" s="29"/>
      <c r="C154" s="29"/>
      <c r="D154" s="29"/>
      <c r="E154" s="29"/>
      <c r="F154" s="30"/>
      <c r="G154" s="66"/>
      <c r="H154" s="32"/>
      <c r="I154" s="29"/>
      <c r="J154" s="29"/>
      <c r="K154" s="29"/>
      <c r="L154" s="30"/>
      <c r="M154" s="30"/>
      <c r="N154" s="30"/>
      <c r="O154" s="67"/>
      <c r="P154" s="32"/>
      <c r="Q154" s="33"/>
    </row>
    <row r="155" spans="1:17" ht="26.25" thickBot="1">
      <c r="A155" s="83" t="s">
        <v>110</v>
      </c>
      <c r="B155" s="29"/>
      <c r="C155" s="29"/>
      <c r="D155" s="29"/>
      <c r="E155" s="29"/>
      <c r="F155" s="30"/>
      <c r="G155" s="66"/>
      <c r="H155" s="32"/>
      <c r="I155" s="29"/>
      <c r="J155" s="29"/>
      <c r="K155" s="29"/>
      <c r="L155" s="30"/>
      <c r="M155" s="30"/>
      <c r="N155" s="30"/>
      <c r="O155" s="67"/>
      <c r="P155" s="32"/>
      <c r="Q155" s="33"/>
    </row>
    <row r="156" spans="1:17" ht="26.25" thickBot="1">
      <c r="A156" s="83" t="s">
        <v>107</v>
      </c>
      <c r="B156" s="29"/>
      <c r="C156" s="29"/>
      <c r="D156" s="29"/>
      <c r="E156" s="29"/>
      <c r="F156" s="30"/>
      <c r="G156" s="66"/>
      <c r="H156" s="32"/>
      <c r="I156" s="29"/>
      <c r="J156" s="29"/>
      <c r="K156" s="29"/>
      <c r="L156" s="30"/>
      <c r="M156" s="30"/>
      <c r="N156" s="30"/>
      <c r="O156" s="67"/>
      <c r="P156" s="32"/>
      <c r="Q156" s="33"/>
    </row>
    <row r="157" spans="1:17" ht="18.75" customHeight="1" thickBot="1">
      <c r="A157" s="187" t="s">
        <v>111</v>
      </c>
      <c r="B157" s="188"/>
      <c r="C157" s="188"/>
      <c r="D157" s="188"/>
      <c r="E157" s="188"/>
      <c r="F157" s="188"/>
      <c r="G157" s="188"/>
      <c r="H157" s="188"/>
      <c r="I157" s="188"/>
      <c r="J157" s="188"/>
      <c r="K157" s="188"/>
      <c r="L157" s="188"/>
      <c r="M157" s="188"/>
      <c r="N157" s="188"/>
      <c r="O157" s="189"/>
      <c r="P157" s="188"/>
      <c r="Q157" s="190"/>
    </row>
    <row r="158" spans="1:17" ht="18.75" customHeight="1" thickBot="1">
      <c r="A158" s="79" t="s">
        <v>112</v>
      </c>
      <c r="B158" s="29">
        <v>0.1</v>
      </c>
      <c r="C158" s="29">
        <v>0.5</v>
      </c>
      <c r="D158" s="29">
        <v>0.1</v>
      </c>
      <c r="E158" s="29">
        <v>0.1</v>
      </c>
      <c r="F158" s="30">
        <v>0.1</v>
      </c>
      <c r="G158" s="66">
        <v>0.1</v>
      </c>
      <c r="H158" s="32">
        <v>0.1</v>
      </c>
      <c r="I158" s="29">
        <v>0.1</v>
      </c>
      <c r="J158" s="29">
        <v>0.1</v>
      </c>
      <c r="K158" s="29">
        <v>0.1</v>
      </c>
      <c r="L158" s="30">
        <v>0.1</v>
      </c>
      <c r="M158" s="30">
        <v>0.1</v>
      </c>
      <c r="N158" s="30">
        <v>0.1</v>
      </c>
      <c r="O158" s="67"/>
      <c r="P158" s="32"/>
      <c r="Q158" s="33"/>
    </row>
    <row r="159" spans="1:17" ht="18.75" customHeight="1" thickBot="1">
      <c r="A159" s="84"/>
      <c r="B159" s="37">
        <f>SUM((B8*B158)*0.5)</f>
        <v>4.3</v>
      </c>
      <c r="C159" s="37">
        <f aca="true" t="shared" si="37" ref="C159:N159">SUM((C8*C158)*0.5)</f>
        <v>1</v>
      </c>
      <c r="D159" s="37">
        <f t="shared" si="37"/>
        <v>0.4</v>
      </c>
      <c r="E159" s="37">
        <f t="shared" si="37"/>
        <v>1</v>
      </c>
      <c r="F159" s="37">
        <f t="shared" si="37"/>
        <v>0.05</v>
      </c>
      <c r="G159" s="37">
        <f t="shared" si="37"/>
        <v>0.15000000000000002</v>
      </c>
      <c r="H159" s="37">
        <f t="shared" si="37"/>
        <v>2.4000000000000004</v>
      </c>
      <c r="I159" s="37">
        <f t="shared" si="37"/>
        <v>0.2</v>
      </c>
      <c r="J159" s="37">
        <f t="shared" si="37"/>
        <v>0.2</v>
      </c>
      <c r="K159" s="37">
        <f t="shared" si="37"/>
        <v>0.05</v>
      </c>
      <c r="L159" s="37">
        <f t="shared" si="37"/>
        <v>0.05</v>
      </c>
      <c r="M159" s="37">
        <f t="shared" si="37"/>
        <v>0.25</v>
      </c>
      <c r="N159" s="37">
        <f t="shared" si="37"/>
        <v>0.65</v>
      </c>
      <c r="O159" s="39">
        <f>SUM(B159:N159)</f>
        <v>10.700000000000001</v>
      </c>
      <c r="P159" s="80"/>
      <c r="Q159" s="85"/>
    </row>
    <row r="160" spans="1:17" ht="18.75" customHeight="1" thickBot="1">
      <c r="A160" s="84" t="s">
        <v>187</v>
      </c>
      <c r="B160" s="81">
        <f>SUM(B148:B152,B154:B156,B158)</f>
        <v>0.1</v>
      </c>
      <c r="C160" s="81">
        <f>SUM(C148:C152,C154:C156,C158)</f>
        <v>0.5</v>
      </c>
      <c r="D160" s="81">
        <f>SUM(D148:D152,D154:D156,D158)</f>
        <v>0.1</v>
      </c>
      <c r="E160" s="81">
        <f>SUM(E148:E152,E154:E156,E158)</f>
        <v>11.1</v>
      </c>
      <c r="F160" s="73">
        <f>SUM(F148:F152,F154:F156,F158)</f>
        <v>90.1</v>
      </c>
      <c r="G160" s="88"/>
      <c r="H160" s="68">
        <f>SUM(H148:H152,H154:H156,H158)</f>
        <v>25.1</v>
      </c>
      <c r="I160" s="81">
        <f>SUM(I148:I152,I154:I156,I158)</f>
        <v>0.1</v>
      </c>
      <c r="J160" s="81">
        <f>SUM(J148:J152,J154:J156,J158)</f>
        <v>60.1</v>
      </c>
      <c r="K160" s="81">
        <f>SUM(K148:K152,K154:K156,K158)</f>
        <v>9.1</v>
      </c>
      <c r="L160" s="73"/>
      <c r="M160" s="73"/>
      <c r="N160" s="73">
        <f>SUM(N148:N152,N154:N156,N158)</f>
        <v>45.1</v>
      </c>
      <c r="O160" s="39"/>
      <c r="P160" s="29"/>
      <c r="Q160" s="33"/>
    </row>
    <row r="161" spans="1:17" ht="18.75" customHeight="1" thickBot="1">
      <c r="A161" s="84" t="s">
        <v>189</v>
      </c>
      <c r="B161" s="78">
        <f aca="true" t="shared" si="38" ref="B161:N161">SUM(B160*0.5)</f>
        <v>0.05</v>
      </c>
      <c r="C161" s="78">
        <f t="shared" si="38"/>
        <v>0.25</v>
      </c>
      <c r="D161" s="78">
        <f t="shared" si="38"/>
        <v>0.05</v>
      </c>
      <c r="E161" s="78">
        <f t="shared" si="38"/>
        <v>5.55</v>
      </c>
      <c r="F161" s="78">
        <f t="shared" si="38"/>
        <v>45.05</v>
      </c>
      <c r="G161" s="78">
        <f t="shared" si="38"/>
        <v>0</v>
      </c>
      <c r="H161" s="78">
        <f t="shared" si="38"/>
        <v>12.55</v>
      </c>
      <c r="I161" s="78">
        <f t="shared" si="38"/>
        <v>0.05</v>
      </c>
      <c r="J161" s="78">
        <f t="shared" si="38"/>
        <v>30.05</v>
      </c>
      <c r="K161" s="78">
        <f t="shared" si="38"/>
        <v>4.55</v>
      </c>
      <c r="L161" s="78">
        <f t="shared" si="38"/>
        <v>0</v>
      </c>
      <c r="M161" s="78">
        <f t="shared" si="38"/>
        <v>0</v>
      </c>
      <c r="N161" s="78">
        <f t="shared" si="38"/>
        <v>22.55</v>
      </c>
      <c r="O161" s="39"/>
      <c r="P161" s="29"/>
      <c r="Q161" s="33"/>
    </row>
    <row r="162" spans="1:17" s="42" customFormat="1" ht="15.75" customHeight="1" thickBot="1">
      <c r="A162" s="35" t="s">
        <v>194</v>
      </c>
      <c r="B162" s="37">
        <f>SUM(B149+B151+B159)</f>
        <v>4.3</v>
      </c>
      <c r="C162" s="37">
        <f aca="true" t="shared" si="39" ref="C162:O162">SUM(C149+C151+C159)</f>
        <v>1</v>
      </c>
      <c r="D162" s="37">
        <f t="shared" si="39"/>
        <v>0.4</v>
      </c>
      <c r="E162" s="37">
        <f t="shared" si="39"/>
        <v>11</v>
      </c>
      <c r="F162" s="37">
        <f t="shared" si="39"/>
        <v>30.05</v>
      </c>
      <c r="G162" s="37">
        <f t="shared" si="39"/>
        <v>9.15</v>
      </c>
      <c r="H162" s="37">
        <f t="shared" si="39"/>
        <v>26.4</v>
      </c>
      <c r="I162" s="37">
        <f t="shared" si="39"/>
        <v>0.2</v>
      </c>
      <c r="J162" s="37">
        <f t="shared" si="39"/>
        <v>40.2</v>
      </c>
      <c r="K162" s="37">
        <f t="shared" si="39"/>
        <v>3.05</v>
      </c>
      <c r="L162" s="37">
        <f t="shared" si="39"/>
        <v>0.55</v>
      </c>
      <c r="M162" s="37">
        <f t="shared" si="39"/>
        <v>2.75</v>
      </c>
      <c r="N162" s="38">
        <f t="shared" si="39"/>
        <v>39.65</v>
      </c>
      <c r="O162" s="39">
        <f t="shared" si="39"/>
        <v>168.7</v>
      </c>
      <c r="P162" s="29"/>
      <c r="Q162" s="33"/>
    </row>
    <row r="163" spans="16:17" ht="13.5" thickBot="1">
      <c r="P163" s="45"/>
      <c r="Q163" s="33"/>
    </row>
    <row r="164" spans="1:17" s="42" customFormat="1" ht="28.5" customHeight="1" thickBot="1">
      <c r="A164" s="89" t="s">
        <v>113</v>
      </c>
      <c r="B164" s="90">
        <f>SUM(B162,B144,B115,B89,B79,B52,B11)</f>
        <v>2113.45</v>
      </c>
      <c r="C164" s="90">
        <f aca="true" t="shared" si="40" ref="C164:N164">SUM(C162,C144,C115,C89,C79,C52,C11)</f>
        <v>135.5</v>
      </c>
      <c r="D164" s="90">
        <f t="shared" si="40"/>
        <v>229.39999999999998</v>
      </c>
      <c r="E164" s="90">
        <f t="shared" si="40"/>
        <v>381.5</v>
      </c>
      <c r="F164" s="90">
        <f t="shared" si="40"/>
        <v>165.875</v>
      </c>
      <c r="G164" s="90">
        <f t="shared" si="40"/>
        <v>68.025</v>
      </c>
      <c r="H164" s="90">
        <f t="shared" si="40"/>
        <v>380.4</v>
      </c>
      <c r="I164" s="90">
        <f t="shared" si="40"/>
        <v>48.5</v>
      </c>
      <c r="J164" s="90">
        <f t="shared" si="40"/>
        <v>641.5</v>
      </c>
      <c r="K164" s="90">
        <f t="shared" si="40"/>
        <v>74.175</v>
      </c>
      <c r="L164" s="90">
        <f t="shared" si="40"/>
        <v>126.625</v>
      </c>
      <c r="M164" s="90">
        <f t="shared" si="40"/>
        <v>389.625</v>
      </c>
      <c r="N164" s="91">
        <f t="shared" si="40"/>
        <v>401.375</v>
      </c>
      <c r="O164" s="92">
        <f>SUM(O11+O52+O79+O89+O115+O144+O162)</f>
        <v>6055.95</v>
      </c>
      <c r="P164" s="32"/>
      <c r="Q164" s="33"/>
    </row>
    <row r="165" spans="1:17" ht="13.5" thickBot="1">
      <c r="A165" s="93" t="s">
        <v>195</v>
      </c>
      <c r="B165" s="94">
        <f aca="true" t="shared" si="41" ref="B165:N165">SUM(B164/B8)</f>
        <v>24.575</v>
      </c>
      <c r="C165" s="94">
        <f t="shared" si="41"/>
        <v>33.875</v>
      </c>
      <c r="D165" s="94">
        <f t="shared" si="41"/>
        <v>28.674999999999997</v>
      </c>
      <c r="E165" s="94">
        <f t="shared" si="41"/>
        <v>19.075</v>
      </c>
      <c r="F165" s="94">
        <f t="shared" si="41"/>
        <v>165.875</v>
      </c>
      <c r="G165" s="94">
        <f t="shared" si="41"/>
        <v>22.675</v>
      </c>
      <c r="H165" s="94">
        <f t="shared" si="41"/>
        <v>7.925</v>
      </c>
      <c r="I165" s="94">
        <f t="shared" si="41"/>
        <v>12.125</v>
      </c>
      <c r="J165" s="94">
        <f t="shared" si="41"/>
        <v>160.375</v>
      </c>
      <c r="K165" s="94">
        <f t="shared" si="41"/>
        <v>74.175</v>
      </c>
      <c r="L165" s="94">
        <f t="shared" si="41"/>
        <v>126.625</v>
      </c>
      <c r="M165" s="94">
        <f t="shared" si="41"/>
        <v>77.925</v>
      </c>
      <c r="N165" s="94">
        <f t="shared" si="41"/>
        <v>30.875</v>
      </c>
      <c r="O165" s="94">
        <f>SUM(O164/O8)</f>
        <v>30.58560606060606</v>
      </c>
      <c r="P165" s="147"/>
      <c r="Q165" s="148"/>
    </row>
    <row r="166" ht="12.75"/>
    <row r="167" ht="12.75"/>
    <row r="168" ht="12.75"/>
    <row r="169" ht="12.75"/>
  </sheetData>
  <mergeCells count="39">
    <mergeCell ref="A147:Q147"/>
    <mergeCell ref="A153:Q153"/>
    <mergeCell ref="A157:Q157"/>
    <mergeCell ref="A130:Q130"/>
    <mergeCell ref="A135:Q135"/>
    <mergeCell ref="A145:Q145"/>
    <mergeCell ref="A146:Q146"/>
    <mergeCell ref="A116:Q116"/>
    <mergeCell ref="A117:Q117"/>
    <mergeCell ref="A118:Q118"/>
    <mergeCell ref="A126:Q126"/>
    <mergeCell ref="A100:Q100"/>
    <mergeCell ref="A103:Q103"/>
    <mergeCell ref="A105:Q105"/>
    <mergeCell ref="A109:Q109"/>
    <mergeCell ref="A81:Q81"/>
    <mergeCell ref="A90:Q90"/>
    <mergeCell ref="A91:Q91"/>
    <mergeCell ref="A92:Q92"/>
    <mergeCell ref="A63:Q63"/>
    <mergeCell ref="A68:Q68"/>
    <mergeCell ref="A73:Q73"/>
    <mergeCell ref="A80:Q80"/>
    <mergeCell ref="A44:Q44"/>
    <mergeCell ref="A53:Q53"/>
    <mergeCell ref="A54:Q54"/>
    <mergeCell ref="A55:Q55"/>
    <mergeCell ref="A21:Q21"/>
    <mergeCell ref="A26:Q26"/>
    <mergeCell ref="A35:Q35"/>
    <mergeCell ref="A39:Q39"/>
    <mergeCell ref="A7:Q7"/>
    <mergeCell ref="A12:Q12"/>
    <mergeCell ref="A13:Q13"/>
    <mergeCell ref="A14:Q14"/>
    <mergeCell ref="A2:Q2"/>
    <mergeCell ref="A3:Q3"/>
    <mergeCell ref="A4:Q4"/>
    <mergeCell ref="A6:Q6"/>
  </mergeCells>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2:Q125"/>
  <sheetViews>
    <sheetView zoomScale="85" zoomScaleNormal="85" workbookViewId="0" topLeftCell="A1">
      <pane ySplit="5" topLeftCell="BM84" activePane="bottomLeft" state="frozen"/>
      <selection pane="topLeft" activeCell="A1" sqref="A1"/>
      <selection pane="bottomLeft" activeCell="D110" sqref="D110"/>
    </sheetView>
  </sheetViews>
  <sheetFormatPr defaultColWidth="9.140625" defaultRowHeight="12.75"/>
  <cols>
    <col min="1" max="3" width="23.28125" style="15" customWidth="1"/>
    <col min="4" max="8" width="10.57421875" style="16" customWidth="1"/>
    <col min="9" max="9" width="12.421875" style="17" customWidth="1"/>
    <col min="10" max="11" width="10.57421875" style="16" customWidth="1"/>
    <col min="12" max="14" width="11.57421875" style="16" customWidth="1"/>
    <col min="15" max="15" width="13.421875" style="16" customWidth="1"/>
    <col min="16" max="17" width="11.57421875" style="16" customWidth="1"/>
    <col min="18" max="16384" width="9.140625" style="18" customWidth="1"/>
  </cols>
  <sheetData>
    <row r="1" ht="13.5" thickBot="1"/>
    <row r="2" spans="1:17" ht="20.25">
      <c r="A2" s="159" t="s">
        <v>198</v>
      </c>
      <c r="B2" s="192"/>
      <c r="C2" s="192"/>
      <c r="D2" s="160"/>
      <c r="E2" s="160"/>
      <c r="F2" s="160"/>
      <c r="G2" s="160"/>
      <c r="H2" s="160"/>
      <c r="I2" s="160"/>
      <c r="J2" s="160"/>
      <c r="K2" s="160"/>
      <c r="L2" s="160"/>
      <c r="M2" s="160"/>
      <c r="N2" s="160"/>
      <c r="O2" s="160"/>
      <c r="P2" s="160"/>
      <c r="Q2" s="161"/>
    </row>
    <row r="3" spans="1:17" ht="20.25">
      <c r="A3" s="162" t="s">
        <v>196</v>
      </c>
      <c r="B3" s="193"/>
      <c r="C3" s="193"/>
      <c r="D3" s="163"/>
      <c r="E3" s="163"/>
      <c r="F3" s="163"/>
      <c r="G3" s="163"/>
      <c r="H3" s="163"/>
      <c r="I3" s="163"/>
      <c r="J3" s="163"/>
      <c r="K3" s="163"/>
      <c r="L3" s="163"/>
      <c r="M3" s="163"/>
      <c r="N3" s="163"/>
      <c r="O3" s="163"/>
      <c r="P3" s="163"/>
      <c r="Q3" s="164"/>
    </row>
    <row r="4" spans="1:17" ht="13.5" thickBot="1">
      <c r="A4" s="194" t="s">
        <v>215</v>
      </c>
      <c r="B4" s="195"/>
      <c r="C4" s="195"/>
      <c r="D4" s="166"/>
      <c r="E4" s="166"/>
      <c r="F4" s="166"/>
      <c r="G4" s="166"/>
      <c r="H4" s="166"/>
      <c r="I4" s="166"/>
      <c r="J4" s="166"/>
      <c r="K4" s="166"/>
      <c r="L4" s="166"/>
      <c r="M4" s="166"/>
      <c r="N4" s="166"/>
      <c r="O4" s="166"/>
      <c r="P4" s="166"/>
      <c r="Q4" s="167"/>
    </row>
    <row r="5" spans="1:17" s="24" customFormat="1" ht="23.25" customHeight="1" thickBot="1">
      <c r="A5" s="100" t="s">
        <v>0</v>
      </c>
      <c r="B5" s="101" t="s">
        <v>133</v>
      </c>
      <c r="C5" s="101" t="s">
        <v>115</v>
      </c>
      <c r="D5" s="19" t="s">
        <v>1</v>
      </c>
      <c r="E5" s="19" t="s">
        <v>2</v>
      </c>
      <c r="F5" s="19" t="s">
        <v>3</v>
      </c>
      <c r="G5" s="19" t="s">
        <v>4</v>
      </c>
      <c r="H5" s="20" t="s">
        <v>5</v>
      </c>
      <c r="I5" s="21" t="s">
        <v>6</v>
      </c>
      <c r="J5" s="22" t="s">
        <v>7</v>
      </c>
      <c r="K5" s="19" t="s">
        <v>8</v>
      </c>
      <c r="L5" s="19" t="s">
        <v>9</v>
      </c>
      <c r="M5" s="19" t="s">
        <v>10</v>
      </c>
      <c r="N5" s="20" t="s">
        <v>11</v>
      </c>
      <c r="O5" s="21" t="s">
        <v>12</v>
      </c>
      <c r="P5" s="22"/>
      <c r="Q5" s="23"/>
    </row>
    <row r="6" spans="1:17" s="25" customFormat="1" ht="16.5" customHeight="1" thickBot="1">
      <c r="A6" s="196"/>
      <c r="B6" s="197"/>
      <c r="C6" s="197"/>
      <c r="D6" s="198"/>
      <c r="E6" s="198"/>
      <c r="F6" s="198"/>
      <c r="G6" s="198"/>
      <c r="H6" s="198"/>
      <c r="I6" s="198"/>
      <c r="J6" s="198"/>
      <c r="K6" s="198"/>
      <c r="L6" s="198"/>
      <c r="M6" s="198"/>
      <c r="N6" s="198"/>
      <c r="O6" s="198"/>
      <c r="P6" s="198"/>
      <c r="Q6" s="199"/>
    </row>
    <row r="7" spans="1:17" s="26" customFormat="1" ht="12.75">
      <c r="A7" s="178" t="s">
        <v>13</v>
      </c>
      <c r="B7" s="200"/>
      <c r="C7" s="200"/>
      <c r="D7" s="179"/>
      <c r="E7" s="179"/>
      <c r="F7" s="179"/>
      <c r="G7" s="179"/>
      <c r="H7" s="179"/>
      <c r="I7" s="191"/>
      <c r="J7" s="179"/>
      <c r="K7" s="179"/>
      <c r="L7" s="179"/>
      <c r="M7" s="179"/>
      <c r="N7" s="179"/>
      <c r="O7" s="191"/>
      <c r="P7" s="179"/>
      <c r="Q7" s="180"/>
    </row>
    <row r="8" spans="1:17" s="26" customFormat="1" ht="12.75">
      <c r="A8" s="27"/>
      <c r="B8" s="28"/>
      <c r="C8" s="28"/>
      <c r="D8" s="29"/>
      <c r="E8" s="29"/>
      <c r="F8" s="29"/>
      <c r="G8" s="29"/>
      <c r="H8" s="30"/>
      <c r="I8" s="31"/>
      <c r="J8" s="32"/>
      <c r="K8" s="29"/>
      <c r="L8" s="29"/>
      <c r="M8" s="29"/>
      <c r="N8" s="30"/>
      <c r="O8" s="31"/>
      <c r="P8" s="32"/>
      <c r="Q8" s="33"/>
    </row>
    <row r="9" spans="1:17" s="26" customFormat="1" ht="12.75">
      <c r="A9" s="27"/>
      <c r="B9" s="28"/>
      <c r="C9" s="28"/>
      <c r="D9" s="29"/>
      <c r="E9" s="29"/>
      <c r="F9" s="29"/>
      <c r="G9" s="29"/>
      <c r="H9" s="30"/>
      <c r="I9" s="31"/>
      <c r="J9" s="32"/>
      <c r="K9" s="29"/>
      <c r="L9" s="29"/>
      <c r="M9" s="29"/>
      <c r="N9" s="30"/>
      <c r="O9" s="31"/>
      <c r="P9" s="32"/>
      <c r="Q9" s="33"/>
    </row>
    <row r="10" spans="1:17" s="26" customFormat="1" ht="13.5" thickBot="1">
      <c r="A10" s="27"/>
      <c r="B10" s="28"/>
      <c r="C10" s="28"/>
      <c r="D10" s="29"/>
      <c r="E10" s="29"/>
      <c r="F10" s="29"/>
      <c r="G10" s="29"/>
      <c r="H10" s="30"/>
      <c r="I10" s="34"/>
      <c r="J10" s="32"/>
      <c r="K10" s="29"/>
      <c r="L10" s="29"/>
      <c r="M10" s="29"/>
      <c r="N10" s="30"/>
      <c r="O10" s="34"/>
      <c r="P10" s="32"/>
      <c r="Q10" s="33"/>
    </row>
    <row r="11" spans="1:17" s="26" customFormat="1" ht="13.5" thickBot="1">
      <c r="A11" s="35" t="s">
        <v>14</v>
      </c>
      <c r="B11" s="36" t="s">
        <v>134</v>
      </c>
      <c r="C11" s="36"/>
      <c r="D11" s="37">
        <f>SUM(D8:D10)</f>
        <v>0</v>
      </c>
      <c r="E11" s="37">
        <f>SUM(E8:E10)</f>
        <v>0</v>
      </c>
      <c r="F11" s="37">
        <f>SUM(F8:F10)</f>
        <v>0</v>
      </c>
      <c r="G11" s="37">
        <f>SUM(G8:G10)</f>
        <v>0</v>
      </c>
      <c r="H11" s="38">
        <f>SUM(H8:H10)</f>
        <v>0</v>
      </c>
      <c r="I11" s="39">
        <f>SUM(D11:H11)</f>
        <v>0</v>
      </c>
      <c r="J11" s="40">
        <f>SUM(J8:J10)</f>
        <v>0</v>
      </c>
      <c r="K11" s="37">
        <f>SUM(K8:K10)</f>
        <v>0</v>
      </c>
      <c r="L11" s="37">
        <f>SUM(L8:L10)</f>
        <v>0</v>
      </c>
      <c r="M11" s="37">
        <f>SUM(M8:M10)</f>
        <v>0</v>
      </c>
      <c r="N11" s="38">
        <f>SUM(N8:N10)</f>
        <v>0</v>
      </c>
      <c r="O11" s="39">
        <f>SUM(I11:N11)</f>
        <v>0</v>
      </c>
      <c r="P11" s="40"/>
      <c r="Q11" s="41"/>
    </row>
    <row r="12" spans="1:17" s="42" customFormat="1" ht="13.5" customHeight="1" thickBot="1">
      <c r="A12" s="175"/>
      <c r="B12" s="201"/>
      <c r="C12" s="201"/>
      <c r="D12" s="176"/>
      <c r="E12" s="176"/>
      <c r="F12" s="176"/>
      <c r="G12" s="176"/>
      <c r="H12" s="176"/>
      <c r="I12" s="176"/>
      <c r="J12" s="176"/>
      <c r="K12" s="176"/>
      <c r="L12" s="176"/>
      <c r="M12" s="176"/>
      <c r="N12" s="176"/>
      <c r="O12" s="176"/>
      <c r="P12" s="176"/>
      <c r="Q12" s="177"/>
    </row>
    <row r="13" spans="1:17" ht="12.75">
      <c r="A13" s="178" t="s">
        <v>15</v>
      </c>
      <c r="B13" s="200"/>
      <c r="C13" s="200"/>
      <c r="D13" s="179"/>
      <c r="E13" s="179"/>
      <c r="F13" s="179"/>
      <c r="G13" s="179"/>
      <c r="H13" s="179"/>
      <c r="I13" s="179"/>
      <c r="J13" s="179"/>
      <c r="K13" s="179"/>
      <c r="L13" s="179"/>
      <c r="M13" s="179"/>
      <c r="N13" s="179"/>
      <c r="O13" s="179"/>
      <c r="P13" s="179"/>
      <c r="Q13" s="180"/>
    </row>
    <row r="14" spans="1:17" s="25" customFormat="1" ht="16.5" customHeight="1">
      <c r="A14" s="181" t="s">
        <v>16</v>
      </c>
      <c r="B14" s="202"/>
      <c r="C14" s="202"/>
      <c r="D14" s="182"/>
      <c r="E14" s="182"/>
      <c r="F14" s="182"/>
      <c r="G14" s="182"/>
      <c r="H14" s="182"/>
      <c r="I14" s="183"/>
      <c r="J14" s="182"/>
      <c r="K14" s="182"/>
      <c r="L14" s="182"/>
      <c r="M14" s="182"/>
      <c r="N14" s="182"/>
      <c r="O14" s="183"/>
      <c r="P14" s="182"/>
      <c r="Q14" s="184"/>
    </row>
    <row r="15" spans="1:17" ht="25.5">
      <c r="A15" s="43" t="s">
        <v>17</v>
      </c>
      <c r="B15" s="44" t="s">
        <v>135</v>
      </c>
      <c r="C15" s="44"/>
      <c r="D15" s="45"/>
      <c r="E15" s="45"/>
      <c r="F15" s="45"/>
      <c r="G15" s="45"/>
      <c r="H15" s="46"/>
      <c r="I15" s="31">
        <f>SUM(D15:H15)</f>
        <v>0</v>
      </c>
      <c r="J15" s="47"/>
      <c r="K15" s="45"/>
      <c r="L15" s="45"/>
      <c r="M15" s="45"/>
      <c r="N15" s="46"/>
      <c r="O15" s="31">
        <f>SUM(I15:N15)</f>
        <v>0</v>
      </c>
      <c r="P15" s="47"/>
      <c r="Q15" s="48"/>
    </row>
    <row r="16" spans="1:17" ht="24" customHeight="1">
      <c r="A16" s="43" t="s">
        <v>18</v>
      </c>
      <c r="B16" s="44"/>
      <c r="C16" s="44"/>
      <c r="D16" s="45"/>
      <c r="E16" s="45"/>
      <c r="F16" s="45"/>
      <c r="G16" s="45"/>
      <c r="H16" s="46"/>
      <c r="I16" s="31">
        <f>SUM(D16:H16)</f>
        <v>0</v>
      </c>
      <c r="J16" s="47"/>
      <c r="K16" s="45"/>
      <c r="L16" s="45"/>
      <c r="M16" s="45"/>
      <c r="N16" s="46"/>
      <c r="O16" s="31">
        <f>SUM(I16:N16)</f>
        <v>0</v>
      </c>
      <c r="P16" s="47"/>
      <c r="Q16" s="48"/>
    </row>
    <row r="17" spans="1:17" ht="38.25">
      <c r="A17" s="43" t="s">
        <v>19</v>
      </c>
      <c r="B17" s="44" t="s">
        <v>136</v>
      </c>
      <c r="C17" s="44"/>
      <c r="D17" s="45"/>
      <c r="E17" s="45"/>
      <c r="F17" s="45"/>
      <c r="G17" s="45"/>
      <c r="H17" s="46"/>
      <c r="I17" s="31">
        <f>SUM(D17:H17)</f>
        <v>0</v>
      </c>
      <c r="J17" s="47"/>
      <c r="K17" s="45"/>
      <c r="L17" s="45"/>
      <c r="M17" s="45"/>
      <c r="N17" s="46"/>
      <c r="O17" s="31">
        <f>SUM(I17:N17)</f>
        <v>0</v>
      </c>
      <c r="P17" s="47"/>
      <c r="Q17" s="48"/>
    </row>
    <row r="18" spans="1:17" ht="17.25" customHeight="1">
      <c r="A18" s="181"/>
      <c r="B18" s="202"/>
      <c r="C18" s="202"/>
      <c r="D18" s="182"/>
      <c r="E18" s="182"/>
      <c r="F18" s="182"/>
      <c r="G18" s="182"/>
      <c r="H18" s="182"/>
      <c r="I18" s="185"/>
      <c r="J18" s="182"/>
      <c r="K18" s="182"/>
      <c r="L18" s="182"/>
      <c r="M18" s="182"/>
      <c r="N18" s="182"/>
      <c r="O18" s="185"/>
      <c r="P18" s="182"/>
      <c r="Q18" s="184"/>
    </row>
    <row r="19" spans="1:17" ht="27" customHeight="1">
      <c r="A19" s="49" t="s">
        <v>21</v>
      </c>
      <c r="B19" s="50" t="s">
        <v>137</v>
      </c>
      <c r="C19" s="50" t="s">
        <v>138</v>
      </c>
      <c r="D19" s="45">
        <v>0.48</v>
      </c>
      <c r="E19" s="45"/>
      <c r="F19" s="45"/>
      <c r="G19" s="45"/>
      <c r="H19" s="46"/>
      <c r="I19" s="31">
        <f>SUM(D19:H19)</f>
        <v>0.48</v>
      </c>
      <c r="J19" s="47"/>
      <c r="K19" s="45"/>
      <c r="L19" s="45"/>
      <c r="M19" s="45"/>
      <c r="N19" s="46"/>
      <c r="O19" s="31">
        <f aca="true" t="shared" si="0" ref="O19:O29">SUM(I19:N19)</f>
        <v>0.48</v>
      </c>
      <c r="P19" s="47"/>
      <c r="Q19" s="48"/>
    </row>
    <row r="20" spans="1:17" ht="25.5">
      <c r="A20" s="49" t="s">
        <v>22</v>
      </c>
      <c r="B20" s="50" t="s">
        <v>139</v>
      </c>
      <c r="C20" s="50" t="s">
        <v>140</v>
      </c>
      <c r="D20" s="45">
        <v>2.41</v>
      </c>
      <c r="E20" s="45"/>
      <c r="F20" s="45"/>
      <c r="G20" s="45"/>
      <c r="H20" s="46"/>
      <c r="I20" s="31">
        <f>SUM(D20:H20)</f>
        <v>2.41</v>
      </c>
      <c r="J20" s="47"/>
      <c r="K20" s="45"/>
      <c r="L20" s="45"/>
      <c r="M20" s="45"/>
      <c r="N20" s="46"/>
      <c r="O20" s="31">
        <f t="shared" si="0"/>
        <v>2.41</v>
      </c>
      <c r="P20" s="47"/>
      <c r="Q20" s="48"/>
    </row>
    <row r="21" spans="1:17" ht="38.25">
      <c r="A21" s="49" t="s">
        <v>23</v>
      </c>
      <c r="B21" s="50" t="s">
        <v>141</v>
      </c>
      <c r="C21" s="50" t="s">
        <v>142</v>
      </c>
      <c r="D21" s="45">
        <v>0.24</v>
      </c>
      <c r="E21" s="45"/>
      <c r="F21" s="45"/>
      <c r="G21" s="45"/>
      <c r="H21" s="46"/>
      <c r="I21" s="31">
        <f>SUM(D21:H21)</f>
        <v>0.24</v>
      </c>
      <c r="J21" s="47"/>
      <c r="K21" s="45"/>
      <c r="L21" s="45"/>
      <c r="M21" s="45"/>
      <c r="N21" s="46"/>
      <c r="O21" s="31">
        <f t="shared" si="0"/>
        <v>0.24</v>
      </c>
      <c r="P21" s="47"/>
      <c r="Q21" s="48"/>
    </row>
    <row r="22" spans="1:17" ht="20.25" customHeight="1">
      <c r="A22" s="186"/>
      <c r="B22" s="203"/>
      <c r="C22" s="203"/>
      <c r="D22" s="182"/>
      <c r="E22" s="182"/>
      <c r="F22" s="182"/>
      <c r="G22" s="182"/>
      <c r="H22" s="182"/>
      <c r="I22" s="185"/>
      <c r="J22" s="182"/>
      <c r="K22" s="182"/>
      <c r="L22" s="182"/>
      <c r="M22" s="182"/>
      <c r="N22" s="182"/>
      <c r="O22" s="185"/>
      <c r="P22" s="182"/>
      <c r="Q22" s="184"/>
    </row>
    <row r="23" spans="1:17" ht="38.25">
      <c r="A23" s="49" t="s">
        <v>26</v>
      </c>
      <c r="B23" s="50" t="s">
        <v>143</v>
      </c>
      <c r="C23" s="50" t="s">
        <v>144</v>
      </c>
      <c r="D23" s="45">
        <v>6.04</v>
      </c>
      <c r="E23" s="45"/>
      <c r="F23" s="45"/>
      <c r="G23" s="45"/>
      <c r="H23" s="46"/>
      <c r="I23" s="31">
        <f>SUM(D23:H23)</f>
        <v>6.04</v>
      </c>
      <c r="J23" s="47"/>
      <c r="K23" s="45"/>
      <c r="L23" s="45"/>
      <c r="M23" s="45"/>
      <c r="N23" s="46"/>
      <c r="O23" s="31">
        <f t="shared" si="0"/>
        <v>6.04</v>
      </c>
      <c r="P23" s="47"/>
      <c r="Q23" s="48"/>
    </row>
    <row r="24" spans="1:17" ht="38.25">
      <c r="A24" s="49" t="s">
        <v>27</v>
      </c>
      <c r="B24" s="50" t="s">
        <v>145</v>
      </c>
      <c r="C24" s="50" t="s">
        <v>146</v>
      </c>
      <c r="D24" s="45">
        <v>1.21</v>
      </c>
      <c r="E24" s="45"/>
      <c r="F24" s="45"/>
      <c r="G24" s="45"/>
      <c r="H24" s="46"/>
      <c r="I24" s="31">
        <f>SUM(D24:H24)</f>
        <v>1.21</v>
      </c>
      <c r="J24" s="47"/>
      <c r="K24" s="45"/>
      <c r="L24" s="45"/>
      <c r="M24" s="45"/>
      <c r="N24" s="46"/>
      <c r="O24" s="31">
        <f t="shared" si="0"/>
        <v>1.21</v>
      </c>
      <c r="P24" s="47"/>
      <c r="Q24" s="48"/>
    </row>
    <row r="25" spans="1:17" ht="38.25">
      <c r="A25" s="49" t="s">
        <v>28</v>
      </c>
      <c r="B25" s="50"/>
      <c r="C25" s="50"/>
      <c r="D25" s="45"/>
      <c r="E25" s="45"/>
      <c r="F25" s="45"/>
      <c r="G25" s="45"/>
      <c r="H25" s="46"/>
      <c r="I25" s="31">
        <f>SUM(D25:H25)</f>
        <v>0</v>
      </c>
      <c r="J25" s="47"/>
      <c r="K25" s="45"/>
      <c r="L25" s="45"/>
      <c r="M25" s="45"/>
      <c r="N25" s="46"/>
      <c r="O25" s="31">
        <f t="shared" si="0"/>
        <v>0</v>
      </c>
      <c r="P25" s="47"/>
      <c r="Q25" s="48"/>
    </row>
    <row r="26" spans="1:17" ht="24" customHeight="1">
      <c r="A26" s="49" t="s">
        <v>29</v>
      </c>
      <c r="B26" s="50" t="s">
        <v>147</v>
      </c>
      <c r="C26" s="50" t="s">
        <v>148</v>
      </c>
      <c r="D26" s="45">
        <v>0.48</v>
      </c>
      <c r="E26" s="45"/>
      <c r="F26" s="45"/>
      <c r="G26" s="45"/>
      <c r="H26" s="46"/>
      <c r="I26" s="31">
        <f>SUM(D26:H26)</f>
        <v>0.48</v>
      </c>
      <c r="J26" s="47"/>
      <c r="K26" s="45"/>
      <c r="L26" s="45"/>
      <c r="M26" s="45"/>
      <c r="N26" s="46"/>
      <c r="O26" s="31">
        <f t="shared" si="0"/>
        <v>0.48</v>
      </c>
      <c r="P26" s="47"/>
      <c r="Q26" s="48"/>
    </row>
    <row r="27" spans="1:17" ht="20.25" customHeight="1">
      <c r="A27" s="186"/>
      <c r="B27" s="203"/>
      <c r="C27" s="203"/>
      <c r="D27" s="182"/>
      <c r="E27" s="182"/>
      <c r="F27" s="182"/>
      <c r="G27" s="182"/>
      <c r="H27" s="182"/>
      <c r="I27" s="185"/>
      <c r="J27" s="182"/>
      <c r="K27" s="182"/>
      <c r="L27" s="182"/>
      <c r="M27" s="182"/>
      <c r="N27" s="182"/>
      <c r="O27" s="185"/>
      <c r="P27" s="182"/>
      <c r="Q27" s="184"/>
    </row>
    <row r="28" spans="1:17" ht="25.5">
      <c r="A28" s="43" t="s">
        <v>31</v>
      </c>
      <c r="B28" s="44"/>
      <c r="C28" s="44"/>
      <c r="D28" s="45"/>
      <c r="E28" s="45"/>
      <c r="F28" s="45"/>
      <c r="G28" s="45"/>
      <c r="H28" s="46"/>
      <c r="I28" s="31">
        <f>SUM(D28:H28)</f>
        <v>0</v>
      </c>
      <c r="J28" s="47"/>
      <c r="K28" s="45"/>
      <c r="L28" s="45"/>
      <c r="M28" s="45"/>
      <c r="N28" s="46"/>
      <c r="O28" s="31">
        <f t="shared" si="0"/>
        <v>0</v>
      </c>
      <c r="P28" s="47"/>
      <c r="Q28" s="48"/>
    </row>
    <row r="29" spans="1:17" ht="24.75" customHeight="1">
      <c r="A29" s="43" t="s">
        <v>32</v>
      </c>
      <c r="B29" s="44"/>
      <c r="C29" s="44"/>
      <c r="D29" s="45"/>
      <c r="E29" s="45"/>
      <c r="F29" s="45"/>
      <c r="G29" s="45"/>
      <c r="H29" s="46"/>
      <c r="I29" s="31">
        <f>SUM(D29:H29)</f>
        <v>0</v>
      </c>
      <c r="J29" s="47"/>
      <c r="K29" s="45"/>
      <c r="L29" s="45"/>
      <c r="M29" s="45"/>
      <c r="N29" s="46"/>
      <c r="O29" s="31">
        <f t="shared" si="0"/>
        <v>0</v>
      </c>
      <c r="P29" s="47"/>
      <c r="Q29" s="48"/>
    </row>
    <row r="30" spans="1:17" ht="25.5">
      <c r="A30" s="43" t="s">
        <v>33</v>
      </c>
      <c r="B30" s="44"/>
      <c r="C30" s="44"/>
      <c r="D30" s="45"/>
      <c r="E30" s="45"/>
      <c r="F30" s="45"/>
      <c r="G30" s="45"/>
      <c r="H30" s="46"/>
      <c r="I30" s="31">
        <f>SUM(D30:H30)</f>
        <v>0</v>
      </c>
      <c r="J30" s="47"/>
      <c r="K30" s="45"/>
      <c r="L30" s="45"/>
      <c r="M30" s="45"/>
      <c r="N30" s="46"/>
      <c r="O30" s="31">
        <f>SUM(I30:N30)</f>
        <v>0</v>
      </c>
      <c r="P30" s="47"/>
      <c r="Q30" s="48"/>
    </row>
    <row r="31" spans="1:17" ht="20.25" customHeight="1">
      <c r="A31" s="186"/>
      <c r="B31" s="203"/>
      <c r="C31" s="203"/>
      <c r="D31" s="182"/>
      <c r="E31" s="182"/>
      <c r="F31" s="182"/>
      <c r="G31" s="182"/>
      <c r="H31" s="182"/>
      <c r="I31" s="185"/>
      <c r="J31" s="182"/>
      <c r="K31" s="182"/>
      <c r="L31" s="182"/>
      <c r="M31" s="182"/>
      <c r="N31" s="182"/>
      <c r="O31" s="185"/>
      <c r="P31" s="182"/>
      <c r="Q31" s="184"/>
    </row>
    <row r="32" spans="1:17" ht="23.25" customHeight="1">
      <c r="A32" s="49" t="s">
        <v>35</v>
      </c>
      <c r="B32" s="50"/>
      <c r="C32" s="50"/>
      <c r="D32" s="45"/>
      <c r="E32" s="45"/>
      <c r="F32" s="45"/>
      <c r="G32" s="45"/>
      <c r="H32" s="46"/>
      <c r="I32" s="31">
        <f>SUM(D32:H32)</f>
        <v>0</v>
      </c>
      <c r="J32" s="47"/>
      <c r="K32" s="45"/>
      <c r="L32" s="45"/>
      <c r="M32" s="45"/>
      <c r="N32" s="46"/>
      <c r="O32" s="31">
        <f>SUM(I32:N32)</f>
        <v>0</v>
      </c>
      <c r="P32" s="47"/>
      <c r="Q32" s="48"/>
    </row>
    <row r="33" spans="1:17" ht="25.5">
      <c r="A33" s="49" t="s">
        <v>36</v>
      </c>
      <c r="B33" s="50"/>
      <c r="C33" s="50"/>
      <c r="D33" s="45"/>
      <c r="E33" s="45"/>
      <c r="F33" s="45"/>
      <c r="G33" s="45"/>
      <c r="H33" s="46"/>
      <c r="I33" s="31">
        <f>SUM(D33:H33)</f>
        <v>0</v>
      </c>
      <c r="J33" s="47"/>
      <c r="K33" s="45"/>
      <c r="L33" s="45"/>
      <c r="M33" s="45"/>
      <c r="N33" s="46"/>
      <c r="O33" s="31">
        <f>SUM(I33:N33)</f>
        <v>0</v>
      </c>
      <c r="P33" s="47"/>
      <c r="Q33" s="48"/>
    </row>
    <row r="34" spans="1:17" ht="18.75" customHeight="1">
      <c r="A34" s="186"/>
      <c r="B34" s="203"/>
      <c r="C34" s="203"/>
      <c r="D34" s="182"/>
      <c r="E34" s="182"/>
      <c r="F34" s="182"/>
      <c r="G34" s="182"/>
      <c r="H34" s="182"/>
      <c r="I34" s="185"/>
      <c r="J34" s="182"/>
      <c r="K34" s="182"/>
      <c r="L34" s="182"/>
      <c r="M34" s="182"/>
      <c r="N34" s="182"/>
      <c r="O34" s="185"/>
      <c r="P34" s="182"/>
      <c r="Q34" s="184"/>
    </row>
    <row r="35" spans="1:17" ht="27.75" customHeight="1">
      <c r="A35" s="43" t="s">
        <v>38</v>
      </c>
      <c r="B35" s="44"/>
      <c r="C35" s="44"/>
      <c r="D35" s="45"/>
      <c r="E35" s="45"/>
      <c r="F35" s="45"/>
      <c r="G35" s="45"/>
      <c r="H35" s="46"/>
      <c r="I35" s="31">
        <f>SUM(D35:H35)</f>
        <v>0</v>
      </c>
      <c r="J35" s="47"/>
      <c r="K35" s="45"/>
      <c r="L35" s="45"/>
      <c r="M35" s="45"/>
      <c r="N35" s="46"/>
      <c r="O35" s="31">
        <f>SUM(I35:N35)</f>
        <v>0</v>
      </c>
      <c r="P35" s="47"/>
      <c r="Q35" s="48"/>
    </row>
    <row r="36" spans="1:17" ht="25.5" customHeight="1">
      <c r="A36" s="43" t="s">
        <v>39</v>
      </c>
      <c r="B36" s="44"/>
      <c r="C36" s="44"/>
      <c r="D36" s="45"/>
      <c r="E36" s="45"/>
      <c r="F36" s="45"/>
      <c r="G36" s="45"/>
      <c r="H36" s="46"/>
      <c r="I36" s="31">
        <f>SUM(D36:H36)</f>
        <v>0</v>
      </c>
      <c r="J36" s="47"/>
      <c r="K36" s="45"/>
      <c r="L36" s="45"/>
      <c r="M36" s="45"/>
      <c r="N36" s="46"/>
      <c r="O36" s="31">
        <f>SUM(I36:N36)</f>
        <v>0</v>
      </c>
      <c r="P36" s="47"/>
      <c r="Q36" s="48"/>
    </row>
    <row r="37" spans="1:17" ht="26.25" thickBot="1">
      <c r="A37" s="43" t="s">
        <v>40</v>
      </c>
      <c r="B37" s="44"/>
      <c r="C37" s="44"/>
      <c r="D37" s="45"/>
      <c r="E37" s="45"/>
      <c r="F37" s="45"/>
      <c r="G37" s="45"/>
      <c r="H37" s="46"/>
      <c r="I37" s="34">
        <f>SUM(D37:H37)</f>
        <v>0</v>
      </c>
      <c r="J37" s="47"/>
      <c r="K37" s="45"/>
      <c r="L37" s="45"/>
      <c r="M37" s="45"/>
      <c r="N37" s="46"/>
      <c r="O37" s="31">
        <f>SUM(I37:N37)</f>
        <v>0</v>
      </c>
      <c r="P37" s="47"/>
      <c r="Q37" s="48"/>
    </row>
    <row r="38" spans="1:17" s="42" customFormat="1" ht="15.75" customHeight="1" thickBot="1">
      <c r="A38" s="35" t="s">
        <v>14</v>
      </c>
      <c r="B38" s="36"/>
      <c r="C38" s="36"/>
      <c r="D38" s="37">
        <f>SUM(D35:D37,D32:D33,D28:D30,D23:D26,D19:D21,D15:D17)</f>
        <v>10.860000000000001</v>
      </c>
      <c r="E38" s="37">
        <f>SUM(E35:E37,E32:E33,E28:E30,E23:E26,E19:E21,E15:E17)</f>
        <v>0</v>
      </c>
      <c r="F38" s="37">
        <f>SUM(F35:F37,F32:F33,F28:F30,F23:F26,F19:F21,F15:F17)</f>
        <v>0</v>
      </c>
      <c r="G38" s="37">
        <f>SUM(G35:G37,G32:G33,G28:G30,G23:G26,G19:G21,G15:G17)</f>
        <v>0</v>
      </c>
      <c r="H38" s="38">
        <f>SUM(H35:H37,H32:H33,H28:H30,H23:H26,H19:H21,H15:H17)</f>
        <v>0</v>
      </c>
      <c r="I38" s="135">
        <f>SUM(D38:H38)</f>
        <v>10.860000000000001</v>
      </c>
      <c r="J38" s="40">
        <f>SUM(J35:J37,J32:J33,J28:J30,J23:J26,J19:J21,J15:J17)</f>
        <v>0</v>
      </c>
      <c r="K38" s="37">
        <f>SUM(K35:K37,K32:K33,K28:K30,K23:K26,K19:K21,K15:K17)</f>
        <v>0</v>
      </c>
      <c r="L38" s="37">
        <f>SUM(L35:L37,L32:L33,L28:L30,L23:L26,L19:L21,L15:L17)</f>
        <v>0</v>
      </c>
      <c r="M38" s="37">
        <f>SUM(M35:M37,M32:M33,M28:M30,M23:M26,M19:M21,M15:M17)</f>
        <v>0</v>
      </c>
      <c r="N38" s="38">
        <f>SUM(N35:N37,N32:N33,N28:N30,N23:N26,N19:N21,N15:N17)</f>
        <v>0</v>
      </c>
      <c r="O38" s="39">
        <f>SUM(I38:N38)</f>
        <v>10.860000000000001</v>
      </c>
      <c r="P38" s="40"/>
      <c r="Q38" s="41"/>
    </row>
    <row r="39" spans="1:17" s="42" customFormat="1" ht="15.75" customHeight="1" thickBot="1">
      <c r="A39" s="175"/>
      <c r="B39" s="201"/>
      <c r="C39" s="201"/>
      <c r="D39" s="176"/>
      <c r="E39" s="176"/>
      <c r="F39" s="176"/>
      <c r="G39" s="176"/>
      <c r="H39" s="176"/>
      <c r="I39" s="176"/>
      <c r="J39" s="176"/>
      <c r="K39" s="176"/>
      <c r="L39" s="176"/>
      <c r="M39" s="176"/>
      <c r="N39" s="176"/>
      <c r="O39" s="176"/>
      <c r="P39" s="176"/>
      <c r="Q39" s="177"/>
    </row>
    <row r="40" spans="1:17" ht="18.75" customHeight="1">
      <c r="A40" s="178" t="s">
        <v>41</v>
      </c>
      <c r="B40" s="200"/>
      <c r="C40" s="200"/>
      <c r="D40" s="179"/>
      <c r="E40" s="179"/>
      <c r="F40" s="179"/>
      <c r="G40" s="179"/>
      <c r="H40" s="179"/>
      <c r="I40" s="179"/>
      <c r="J40" s="179"/>
      <c r="K40" s="179"/>
      <c r="L40" s="179"/>
      <c r="M40" s="179"/>
      <c r="N40" s="179"/>
      <c r="O40" s="179"/>
      <c r="P40" s="179"/>
      <c r="Q40" s="180"/>
    </row>
    <row r="41" spans="1:17" ht="17.25" customHeight="1">
      <c r="A41" s="186" t="s">
        <v>42</v>
      </c>
      <c r="B41" s="203"/>
      <c r="C41" s="203"/>
      <c r="D41" s="182"/>
      <c r="E41" s="182"/>
      <c r="F41" s="182"/>
      <c r="G41" s="182"/>
      <c r="H41" s="182"/>
      <c r="I41" s="183"/>
      <c r="J41" s="182"/>
      <c r="K41" s="182"/>
      <c r="L41" s="182"/>
      <c r="M41" s="182"/>
      <c r="N41" s="182"/>
      <c r="O41" s="183"/>
      <c r="P41" s="182"/>
      <c r="Q41" s="184"/>
    </row>
    <row r="42" spans="1:17" ht="25.5">
      <c r="A42" s="43" t="s">
        <v>44</v>
      </c>
      <c r="B42" s="44" t="s">
        <v>149</v>
      </c>
      <c r="C42" s="44" t="s">
        <v>142</v>
      </c>
      <c r="D42" s="45">
        <v>0.24</v>
      </c>
      <c r="E42" s="45"/>
      <c r="F42" s="45"/>
      <c r="G42" s="45"/>
      <c r="H42" s="46"/>
      <c r="I42" s="34">
        <f>SUM(D42:H42)</f>
        <v>0.24</v>
      </c>
      <c r="J42" s="47"/>
      <c r="K42" s="45"/>
      <c r="L42" s="45"/>
      <c r="M42" s="45"/>
      <c r="N42" s="46"/>
      <c r="O42" s="31">
        <f aca="true" t="shared" si="1" ref="O42:O55">SUM(I42:N42)</f>
        <v>0.24</v>
      </c>
      <c r="P42" s="47"/>
      <c r="Q42" s="48"/>
    </row>
    <row r="43" spans="1:17" ht="27.75" customHeight="1">
      <c r="A43" s="43" t="s">
        <v>45</v>
      </c>
      <c r="B43" s="44"/>
      <c r="C43" s="44"/>
      <c r="D43" s="45"/>
      <c r="E43" s="45"/>
      <c r="F43" s="45"/>
      <c r="G43" s="45"/>
      <c r="H43" s="46"/>
      <c r="I43" s="34">
        <f>SUM(D43:H43)</f>
        <v>0</v>
      </c>
      <c r="J43" s="47"/>
      <c r="K43" s="45"/>
      <c r="L43" s="45"/>
      <c r="M43" s="45"/>
      <c r="N43" s="46"/>
      <c r="O43" s="31">
        <f t="shared" si="1"/>
        <v>0</v>
      </c>
      <c r="P43" s="47"/>
      <c r="Q43" s="48"/>
    </row>
    <row r="44" spans="1:17" ht="25.5">
      <c r="A44" s="43" t="s">
        <v>46</v>
      </c>
      <c r="B44" s="44" t="s">
        <v>150</v>
      </c>
      <c r="C44" s="44" t="s">
        <v>151</v>
      </c>
      <c r="D44" s="45">
        <v>1.45</v>
      </c>
      <c r="E44" s="45"/>
      <c r="F44" s="45"/>
      <c r="G44" s="45"/>
      <c r="H44" s="46"/>
      <c r="I44" s="34">
        <f>SUM(D44:H44)</f>
        <v>1.45</v>
      </c>
      <c r="J44" s="47"/>
      <c r="K44" s="45"/>
      <c r="L44" s="45"/>
      <c r="M44" s="45"/>
      <c r="N44" s="46"/>
      <c r="O44" s="31">
        <f t="shared" si="1"/>
        <v>1.45</v>
      </c>
      <c r="P44" s="47"/>
      <c r="Q44" s="48"/>
    </row>
    <row r="45" spans="1:17" ht="26.25" customHeight="1">
      <c r="A45" s="43" t="s">
        <v>47</v>
      </c>
      <c r="B45" s="44"/>
      <c r="C45" s="44"/>
      <c r="D45" s="45"/>
      <c r="E45" s="45"/>
      <c r="F45" s="45"/>
      <c r="G45" s="45"/>
      <c r="H45" s="46"/>
      <c r="I45" s="34">
        <f>SUM(D45:H45)</f>
        <v>0</v>
      </c>
      <c r="J45" s="47"/>
      <c r="K45" s="45"/>
      <c r="L45" s="45"/>
      <c r="M45" s="45"/>
      <c r="N45" s="46"/>
      <c r="O45" s="31">
        <f t="shared" si="1"/>
        <v>0</v>
      </c>
      <c r="P45" s="47"/>
      <c r="Q45" s="48"/>
    </row>
    <row r="46" spans="1:17" ht="25.5" customHeight="1">
      <c r="A46" s="43" t="s">
        <v>48</v>
      </c>
      <c r="B46" s="44" t="s">
        <v>152</v>
      </c>
      <c r="C46" s="44" t="s">
        <v>153</v>
      </c>
      <c r="D46" s="45">
        <v>0.97</v>
      </c>
      <c r="E46" s="45"/>
      <c r="F46" s="45"/>
      <c r="G46" s="45"/>
      <c r="H46" s="46"/>
      <c r="I46" s="31">
        <f>SUM(D46:H46)</f>
        <v>0.97</v>
      </c>
      <c r="J46" s="47"/>
      <c r="K46" s="45"/>
      <c r="L46" s="45"/>
      <c r="M46" s="45"/>
      <c r="N46" s="46"/>
      <c r="O46" s="31">
        <f t="shared" si="1"/>
        <v>0.97</v>
      </c>
      <c r="P46" s="47"/>
      <c r="Q46" s="48"/>
    </row>
    <row r="47" spans="1:17" ht="17.25" customHeight="1">
      <c r="A47" s="186"/>
      <c r="B47" s="203"/>
      <c r="C47" s="203"/>
      <c r="D47" s="182"/>
      <c r="E47" s="182"/>
      <c r="F47" s="182"/>
      <c r="G47" s="182"/>
      <c r="H47" s="182"/>
      <c r="I47" s="185"/>
      <c r="J47" s="182"/>
      <c r="K47" s="182"/>
      <c r="L47" s="182"/>
      <c r="M47" s="182"/>
      <c r="N47" s="182"/>
      <c r="O47" s="185"/>
      <c r="P47" s="182"/>
      <c r="Q47" s="184"/>
    </row>
    <row r="48" spans="1:17" ht="24" customHeight="1">
      <c r="A48" s="43" t="s">
        <v>50</v>
      </c>
      <c r="B48" s="44" t="s">
        <v>154</v>
      </c>
      <c r="C48" s="44" t="s">
        <v>142</v>
      </c>
      <c r="D48" s="45">
        <v>0.24</v>
      </c>
      <c r="E48" s="45"/>
      <c r="F48" s="45"/>
      <c r="G48" s="45"/>
      <c r="H48" s="46"/>
      <c r="I48" s="34">
        <f aca="true" t="shared" si="2" ref="I48:I55">SUM(D48:H48)</f>
        <v>0.24</v>
      </c>
      <c r="J48" s="47"/>
      <c r="K48" s="45"/>
      <c r="L48" s="45"/>
      <c r="M48" s="45"/>
      <c r="N48" s="46"/>
      <c r="O48" s="31">
        <f t="shared" si="1"/>
        <v>0.24</v>
      </c>
      <c r="P48" s="47"/>
      <c r="Q48" s="48"/>
    </row>
    <row r="49" spans="1:17" ht="22.5" customHeight="1">
      <c r="A49" s="43" t="s">
        <v>51</v>
      </c>
      <c r="B49" s="44" t="s">
        <v>155</v>
      </c>
      <c r="C49" s="44" t="s">
        <v>142</v>
      </c>
      <c r="D49" s="45">
        <v>0.24</v>
      </c>
      <c r="E49" s="45"/>
      <c r="F49" s="45"/>
      <c r="G49" s="45"/>
      <c r="H49" s="46"/>
      <c r="I49" s="31">
        <f t="shared" si="2"/>
        <v>0.24</v>
      </c>
      <c r="J49" s="47"/>
      <c r="K49" s="45"/>
      <c r="L49" s="45"/>
      <c r="M49" s="45"/>
      <c r="N49" s="46"/>
      <c r="O49" s="31">
        <f t="shared" si="1"/>
        <v>0.24</v>
      </c>
      <c r="P49" s="47"/>
      <c r="Q49" s="48"/>
    </row>
    <row r="50" spans="1:17" ht="17.25" customHeight="1">
      <c r="A50" s="186"/>
      <c r="B50" s="203"/>
      <c r="C50" s="203"/>
      <c r="D50" s="182"/>
      <c r="E50" s="182"/>
      <c r="F50" s="182"/>
      <c r="G50" s="182"/>
      <c r="H50" s="182"/>
      <c r="I50" s="185"/>
      <c r="J50" s="182"/>
      <c r="K50" s="182"/>
      <c r="L50" s="182"/>
      <c r="M50" s="182"/>
      <c r="N50" s="182"/>
      <c r="O50" s="185"/>
      <c r="P50" s="182"/>
      <c r="Q50" s="184"/>
    </row>
    <row r="51" spans="1:17" ht="22.5" customHeight="1">
      <c r="A51" s="49" t="s">
        <v>53</v>
      </c>
      <c r="B51" s="50" t="s">
        <v>156</v>
      </c>
      <c r="C51" s="50" t="s">
        <v>142</v>
      </c>
      <c r="D51" s="45">
        <v>0.24</v>
      </c>
      <c r="E51" s="45"/>
      <c r="F51" s="45"/>
      <c r="G51" s="45"/>
      <c r="H51" s="46"/>
      <c r="I51" s="34">
        <f t="shared" si="2"/>
        <v>0.24</v>
      </c>
      <c r="J51" s="47"/>
      <c r="K51" s="45"/>
      <c r="L51" s="45"/>
      <c r="M51" s="45"/>
      <c r="N51" s="46"/>
      <c r="O51" s="31">
        <f t="shared" si="1"/>
        <v>0.24</v>
      </c>
      <c r="P51" s="47"/>
      <c r="Q51" s="48"/>
    </row>
    <row r="52" spans="1:17" ht="25.5">
      <c r="A52" s="43" t="s">
        <v>54</v>
      </c>
      <c r="B52" s="44" t="s">
        <v>157</v>
      </c>
      <c r="C52" s="44" t="s">
        <v>142</v>
      </c>
      <c r="D52" s="45">
        <v>0.24</v>
      </c>
      <c r="E52" s="45"/>
      <c r="F52" s="45"/>
      <c r="G52" s="45"/>
      <c r="H52" s="46"/>
      <c r="I52" s="31">
        <f>SUM(D52:H52)</f>
        <v>0.24</v>
      </c>
      <c r="J52" s="47"/>
      <c r="K52" s="45"/>
      <c r="L52" s="45"/>
      <c r="M52" s="45"/>
      <c r="N52" s="46"/>
      <c r="O52" s="31">
        <f t="shared" si="1"/>
        <v>0.24</v>
      </c>
      <c r="P52" s="47"/>
      <c r="Q52" s="48"/>
    </row>
    <row r="53" spans="1:17" ht="16.5" customHeight="1">
      <c r="A53" s="186"/>
      <c r="B53" s="203"/>
      <c r="C53" s="203"/>
      <c r="D53" s="182"/>
      <c r="E53" s="182"/>
      <c r="F53" s="182"/>
      <c r="G53" s="182"/>
      <c r="H53" s="182"/>
      <c r="I53" s="185"/>
      <c r="J53" s="182"/>
      <c r="K53" s="182"/>
      <c r="L53" s="182"/>
      <c r="M53" s="182"/>
      <c r="N53" s="182"/>
      <c r="O53" s="185"/>
      <c r="P53" s="182"/>
      <c r="Q53" s="184"/>
    </row>
    <row r="54" spans="1:17" ht="25.5">
      <c r="A54" s="43" t="s">
        <v>56</v>
      </c>
      <c r="B54" s="44"/>
      <c r="C54" s="44"/>
      <c r="D54" s="45"/>
      <c r="E54" s="45"/>
      <c r="F54" s="45"/>
      <c r="G54" s="45"/>
      <c r="H54" s="46"/>
      <c r="I54" s="34">
        <f t="shared" si="2"/>
        <v>0</v>
      </c>
      <c r="J54" s="47"/>
      <c r="K54" s="45"/>
      <c r="L54" s="45"/>
      <c r="M54" s="45"/>
      <c r="N54" s="46"/>
      <c r="O54" s="31">
        <f t="shared" si="1"/>
        <v>0</v>
      </c>
      <c r="P54" s="47"/>
      <c r="Q54" s="48"/>
    </row>
    <row r="55" spans="1:17" ht="24" customHeight="1">
      <c r="A55" s="43" t="s">
        <v>57</v>
      </c>
      <c r="B55" s="44"/>
      <c r="C55" s="44"/>
      <c r="D55" s="45"/>
      <c r="E55" s="45"/>
      <c r="F55" s="45"/>
      <c r="G55" s="45"/>
      <c r="H55" s="46"/>
      <c r="I55" s="34">
        <f t="shared" si="2"/>
        <v>0</v>
      </c>
      <c r="J55" s="47"/>
      <c r="K55" s="45"/>
      <c r="L55" s="45"/>
      <c r="M55" s="45"/>
      <c r="N55" s="46"/>
      <c r="O55" s="31">
        <f t="shared" si="1"/>
        <v>0</v>
      </c>
      <c r="P55" s="47"/>
      <c r="Q55" s="48"/>
    </row>
    <row r="56" spans="1:17" ht="26.25" thickBot="1">
      <c r="A56" s="43" t="s">
        <v>58</v>
      </c>
      <c r="B56" s="44" t="s">
        <v>158</v>
      </c>
      <c r="C56" s="44" t="s">
        <v>148</v>
      </c>
      <c r="D56" s="45">
        <v>0.48</v>
      </c>
      <c r="E56" s="45"/>
      <c r="F56" s="45"/>
      <c r="G56" s="45"/>
      <c r="H56" s="46"/>
      <c r="I56" s="34">
        <f>SUM(D56:H56)</f>
        <v>0.48</v>
      </c>
      <c r="J56" s="47"/>
      <c r="K56" s="45"/>
      <c r="L56" s="45"/>
      <c r="M56" s="45"/>
      <c r="N56" s="46"/>
      <c r="O56" s="31">
        <f>SUM(I56:N56)</f>
        <v>0.48</v>
      </c>
      <c r="P56" s="47"/>
      <c r="Q56" s="48"/>
    </row>
    <row r="57" spans="1:17" s="42" customFormat="1" ht="15.75" customHeight="1" thickBot="1">
      <c r="A57" s="35" t="s">
        <v>14</v>
      </c>
      <c r="B57" s="36"/>
      <c r="C57" s="36"/>
      <c r="D57" s="37">
        <f>SUM(D42:D56)</f>
        <v>4.100000000000001</v>
      </c>
      <c r="E57" s="37"/>
      <c r="F57" s="37">
        <f>SUM(F54:F56,F51:F52,F48:F49,F42:F46)</f>
        <v>0</v>
      </c>
      <c r="G57" s="37">
        <f>SUM(G54:G56,G51:G52,G48:G49,G42:G46)</f>
        <v>0</v>
      </c>
      <c r="H57" s="38">
        <f>SUM(H54:H56,H51:H52,H48:H49,H42:H46)</f>
        <v>0</v>
      </c>
      <c r="I57" s="39">
        <f>SUM(D57:H57)</f>
        <v>4.100000000000001</v>
      </c>
      <c r="J57" s="40">
        <f>SUM(J54:J56,J51:J52,J48:J49,J42:J46)</f>
        <v>0</v>
      </c>
      <c r="K57" s="37">
        <f>SUM(K54:K56,K51:K52,K48:K49,K42:K46)</f>
        <v>0</v>
      </c>
      <c r="L57" s="37">
        <f>SUM(L54:L56,L51:L52,L48:L49,L42:L46)</f>
        <v>0</v>
      </c>
      <c r="M57" s="37">
        <f>SUM(M54:M56,M51:M52,M48:M49,M42:M46)</f>
        <v>0</v>
      </c>
      <c r="N57" s="38">
        <f>SUM(N54:N56,N51:N52,N48:N49,N42:N46)</f>
        <v>0</v>
      </c>
      <c r="O57" s="39">
        <f>SUM(I57:N57)</f>
        <v>4.100000000000001</v>
      </c>
      <c r="P57" s="40"/>
      <c r="Q57" s="41"/>
    </row>
    <row r="58" spans="1:17" s="42" customFormat="1" ht="15.75" customHeight="1" thickBot="1">
      <c r="A58" s="175"/>
      <c r="B58" s="201"/>
      <c r="C58" s="201"/>
      <c r="D58" s="176"/>
      <c r="E58" s="176"/>
      <c r="F58" s="176"/>
      <c r="G58" s="176"/>
      <c r="H58" s="176"/>
      <c r="I58" s="176"/>
      <c r="J58" s="176"/>
      <c r="K58" s="176"/>
      <c r="L58" s="176"/>
      <c r="M58" s="176"/>
      <c r="N58" s="176"/>
      <c r="O58" s="176"/>
      <c r="P58" s="176"/>
      <c r="Q58" s="177"/>
    </row>
    <row r="59" spans="1:17" ht="18" customHeight="1">
      <c r="A59" s="178" t="s">
        <v>59</v>
      </c>
      <c r="B59" s="179"/>
      <c r="C59" s="179"/>
      <c r="D59" s="179"/>
      <c r="E59" s="179"/>
      <c r="F59" s="179"/>
      <c r="G59" s="179"/>
      <c r="H59" s="179"/>
      <c r="I59" s="179"/>
      <c r="J59" s="179"/>
      <c r="K59" s="179"/>
      <c r="L59" s="179"/>
      <c r="M59" s="179"/>
      <c r="N59" s="179"/>
      <c r="O59" s="191"/>
      <c r="P59" s="179"/>
      <c r="Q59" s="180"/>
    </row>
    <row r="60" spans="1:17" ht="17.25" customHeight="1">
      <c r="A60" s="43" t="s">
        <v>61</v>
      </c>
      <c r="B60" s="44"/>
      <c r="C60" s="44"/>
      <c r="D60" s="45"/>
      <c r="E60" s="45"/>
      <c r="F60" s="45"/>
      <c r="G60" s="45"/>
      <c r="H60" s="46"/>
      <c r="I60" s="34">
        <f>SUM(D60:H60)</f>
        <v>0</v>
      </c>
      <c r="J60" s="47"/>
      <c r="K60" s="45"/>
      <c r="L60" s="45"/>
      <c r="M60" s="45"/>
      <c r="N60" s="46"/>
      <c r="O60" s="31">
        <f>SUM(I60:N60)</f>
        <v>0</v>
      </c>
      <c r="P60" s="47"/>
      <c r="Q60" s="48"/>
    </row>
    <row r="61" spans="1:17" ht="18" customHeight="1">
      <c r="A61" s="43" t="s">
        <v>59</v>
      </c>
      <c r="B61" s="44" t="s">
        <v>159</v>
      </c>
      <c r="C61" s="44" t="s">
        <v>160</v>
      </c>
      <c r="D61" s="45">
        <v>6.04</v>
      </c>
      <c r="E61" s="45"/>
      <c r="F61" s="45"/>
      <c r="G61" s="45"/>
      <c r="H61" s="46"/>
      <c r="I61" s="34">
        <f>SUM(D61:H61)</f>
        <v>6.04</v>
      </c>
      <c r="J61" s="47"/>
      <c r="K61" s="45"/>
      <c r="L61" s="45"/>
      <c r="M61" s="45"/>
      <c r="N61" s="46"/>
      <c r="O61" s="31">
        <f>SUM(I61:N61)</f>
        <v>6.04</v>
      </c>
      <c r="P61" s="47"/>
      <c r="Q61" s="48"/>
    </row>
    <row r="62" spans="1:17" ht="18" customHeight="1" thickBot="1">
      <c r="A62" s="43" t="s">
        <v>62</v>
      </c>
      <c r="B62" s="44"/>
      <c r="C62" s="44"/>
      <c r="D62" s="45"/>
      <c r="E62" s="45"/>
      <c r="F62" s="45"/>
      <c r="G62" s="45"/>
      <c r="H62" s="46"/>
      <c r="I62" s="34">
        <f>SUM(D62:H62)</f>
        <v>0</v>
      </c>
      <c r="J62" s="47"/>
      <c r="K62" s="45"/>
      <c r="L62" s="45"/>
      <c r="M62" s="45"/>
      <c r="N62" s="46"/>
      <c r="O62" s="31">
        <f>SUM(I62:N62)</f>
        <v>0</v>
      </c>
      <c r="P62" s="47"/>
      <c r="Q62" s="48"/>
    </row>
    <row r="63" spans="1:17" s="42" customFormat="1" ht="15.75" customHeight="1" thickBot="1">
      <c r="A63" s="35" t="s">
        <v>14</v>
      </c>
      <c r="B63" s="36"/>
      <c r="C63" s="36"/>
      <c r="D63" s="37">
        <f>SUM(D60:D62)</f>
        <v>6.04</v>
      </c>
      <c r="E63" s="37"/>
      <c r="F63" s="37">
        <f>SUM(F60:F62)</f>
        <v>0</v>
      </c>
      <c r="G63" s="37">
        <f>SUM(G60:G62)</f>
        <v>0</v>
      </c>
      <c r="H63" s="38">
        <f>SUM(H60:H62)</f>
        <v>0</v>
      </c>
      <c r="I63" s="39">
        <f>SUM(D63:H63)</f>
        <v>6.04</v>
      </c>
      <c r="J63" s="40">
        <f>SUM(J60:J62)</f>
        <v>0</v>
      </c>
      <c r="K63" s="37">
        <f>SUM(K60:K62)</f>
        <v>0</v>
      </c>
      <c r="L63" s="37">
        <f>SUM(L60:L62)</f>
        <v>0</v>
      </c>
      <c r="M63" s="37">
        <f>SUM(M60:M62)</f>
        <v>0</v>
      </c>
      <c r="N63" s="38">
        <f>SUM(N60:N62)</f>
        <v>0</v>
      </c>
      <c r="O63" s="39">
        <f>SUM(I63:N63)</f>
        <v>6.04</v>
      </c>
      <c r="P63" s="40"/>
      <c r="Q63" s="41"/>
    </row>
    <row r="64" spans="1:17" s="42" customFormat="1" ht="15.75" customHeight="1" thickBot="1">
      <c r="A64" s="175"/>
      <c r="B64" s="201"/>
      <c r="C64" s="201"/>
      <c r="D64" s="176"/>
      <c r="E64" s="176"/>
      <c r="F64" s="176"/>
      <c r="G64" s="176"/>
      <c r="H64" s="176"/>
      <c r="I64" s="176"/>
      <c r="J64" s="176"/>
      <c r="K64" s="176"/>
      <c r="L64" s="176"/>
      <c r="M64" s="176"/>
      <c r="N64" s="176"/>
      <c r="O64" s="176"/>
      <c r="P64" s="176"/>
      <c r="Q64" s="177"/>
    </row>
    <row r="65" spans="1:17" ht="17.25" customHeight="1">
      <c r="A65" s="178" t="s">
        <v>63</v>
      </c>
      <c r="B65" s="200"/>
      <c r="C65" s="200"/>
      <c r="D65" s="179"/>
      <c r="E65" s="179"/>
      <c r="F65" s="179"/>
      <c r="G65" s="179"/>
      <c r="H65" s="179"/>
      <c r="I65" s="179"/>
      <c r="J65" s="179"/>
      <c r="K65" s="179"/>
      <c r="L65" s="179"/>
      <c r="M65" s="179"/>
      <c r="N65" s="179"/>
      <c r="O65" s="179"/>
      <c r="P65" s="179"/>
      <c r="Q65" s="180"/>
    </row>
    <row r="66" spans="1:17" ht="16.5" customHeight="1">
      <c r="A66" s="186" t="s">
        <v>64</v>
      </c>
      <c r="B66" s="203"/>
      <c r="C66" s="203"/>
      <c r="D66" s="182"/>
      <c r="E66" s="182"/>
      <c r="F66" s="182"/>
      <c r="G66" s="182"/>
      <c r="H66" s="182"/>
      <c r="I66" s="183"/>
      <c r="J66" s="182"/>
      <c r="K66" s="182"/>
      <c r="L66" s="182"/>
      <c r="M66" s="182"/>
      <c r="N66" s="182"/>
      <c r="O66" s="183"/>
      <c r="P66" s="182"/>
      <c r="Q66" s="184"/>
    </row>
    <row r="67" spans="1:17" ht="27" customHeight="1">
      <c r="A67" s="49" t="s">
        <v>65</v>
      </c>
      <c r="B67" s="50" t="s">
        <v>161</v>
      </c>
      <c r="C67" s="50" t="s">
        <v>138</v>
      </c>
      <c r="D67" s="45">
        <v>0.48</v>
      </c>
      <c r="E67" s="45"/>
      <c r="F67" s="45"/>
      <c r="G67" s="45"/>
      <c r="H67" s="46"/>
      <c r="I67" s="34">
        <f aca="true" t="shared" si="3" ref="I67:I84">SUM(D67:H67)</f>
        <v>0.48</v>
      </c>
      <c r="J67" s="47"/>
      <c r="K67" s="45"/>
      <c r="L67" s="45"/>
      <c r="M67" s="45"/>
      <c r="N67" s="46"/>
      <c r="O67" s="31">
        <f aca="true" t="shared" si="4" ref="O67:O75">SUM(I67:N67)</f>
        <v>0.48</v>
      </c>
      <c r="P67" s="47"/>
      <c r="Q67" s="48"/>
    </row>
    <row r="68" spans="1:17" ht="26.25" customHeight="1">
      <c r="A68" s="49" t="s">
        <v>66</v>
      </c>
      <c r="B68" s="50"/>
      <c r="C68" s="50"/>
      <c r="D68" s="45"/>
      <c r="E68" s="45"/>
      <c r="F68" s="45"/>
      <c r="G68" s="45"/>
      <c r="H68" s="46"/>
      <c r="I68" s="34">
        <f t="shared" si="3"/>
        <v>0</v>
      </c>
      <c r="J68" s="47"/>
      <c r="K68" s="45"/>
      <c r="L68" s="45"/>
      <c r="M68" s="45"/>
      <c r="N68" s="46"/>
      <c r="O68" s="31">
        <f t="shared" si="4"/>
        <v>0</v>
      </c>
      <c r="P68" s="47"/>
      <c r="Q68" s="48"/>
    </row>
    <row r="69" spans="1:17" ht="27" customHeight="1">
      <c r="A69" s="49" t="s">
        <v>67</v>
      </c>
      <c r="B69" s="50" t="s">
        <v>162</v>
      </c>
      <c r="C69" s="50" t="s">
        <v>163</v>
      </c>
      <c r="D69" s="45">
        <v>0.73</v>
      </c>
      <c r="E69" s="45"/>
      <c r="F69" s="45"/>
      <c r="G69" s="45"/>
      <c r="H69" s="46"/>
      <c r="I69" s="34">
        <f t="shared" si="3"/>
        <v>0.73</v>
      </c>
      <c r="J69" s="47"/>
      <c r="K69" s="45"/>
      <c r="L69" s="45"/>
      <c r="M69" s="45"/>
      <c r="N69" s="46"/>
      <c r="O69" s="31">
        <f t="shared" si="4"/>
        <v>0.73</v>
      </c>
      <c r="P69" s="47"/>
      <c r="Q69" s="48"/>
    </row>
    <row r="70" spans="1:17" ht="25.5">
      <c r="A70" s="49" t="s">
        <v>68</v>
      </c>
      <c r="B70" s="50"/>
      <c r="C70" s="50"/>
      <c r="D70" s="45"/>
      <c r="E70" s="45"/>
      <c r="F70" s="45"/>
      <c r="G70" s="45"/>
      <c r="H70" s="46"/>
      <c r="I70" s="34">
        <f t="shared" si="3"/>
        <v>0</v>
      </c>
      <c r="J70" s="47"/>
      <c r="K70" s="45"/>
      <c r="L70" s="45"/>
      <c r="M70" s="45"/>
      <c r="N70" s="46"/>
      <c r="O70" s="31">
        <f t="shared" si="4"/>
        <v>0</v>
      </c>
      <c r="P70" s="47"/>
      <c r="Q70" s="48"/>
    </row>
    <row r="71" spans="1:17" ht="25.5">
      <c r="A71" s="49" t="s">
        <v>69</v>
      </c>
      <c r="B71" s="50"/>
      <c r="C71" s="50"/>
      <c r="D71" s="45"/>
      <c r="E71" s="45"/>
      <c r="F71" s="45"/>
      <c r="G71" s="45"/>
      <c r="H71" s="46"/>
      <c r="I71" s="34">
        <f t="shared" si="3"/>
        <v>0</v>
      </c>
      <c r="J71" s="47"/>
      <c r="K71" s="45"/>
      <c r="L71" s="45"/>
      <c r="M71" s="45"/>
      <c r="N71" s="46"/>
      <c r="O71" s="31">
        <f t="shared" si="4"/>
        <v>0</v>
      </c>
      <c r="P71" s="47"/>
      <c r="Q71" s="48"/>
    </row>
    <row r="72" spans="1:17" ht="25.5">
      <c r="A72" s="49" t="s">
        <v>70</v>
      </c>
      <c r="B72" s="50"/>
      <c r="C72" s="50"/>
      <c r="D72" s="45"/>
      <c r="E72" s="45"/>
      <c r="F72" s="45"/>
      <c r="G72" s="45"/>
      <c r="H72" s="46"/>
      <c r="I72" s="31">
        <f t="shared" si="3"/>
        <v>0</v>
      </c>
      <c r="J72" s="47"/>
      <c r="K72" s="45"/>
      <c r="L72" s="45"/>
      <c r="M72" s="45"/>
      <c r="N72" s="46"/>
      <c r="O72" s="31">
        <f t="shared" si="4"/>
        <v>0</v>
      </c>
      <c r="P72" s="47"/>
      <c r="Q72" s="48"/>
    </row>
    <row r="73" spans="1:17" ht="17.25" customHeight="1">
      <c r="A73" s="186"/>
      <c r="B73" s="203"/>
      <c r="C73" s="203"/>
      <c r="D73" s="182"/>
      <c r="E73" s="182"/>
      <c r="F73" s="182"/>
      <c r="G73" s="182"/>
      <c r="H73" s="182"/>
      <c r="I73" s="185"/>
      <c r="J73" s="182"/>
      <c r="K73" s="182"/>
      <c r="L73" s="182"/>
      <c r="M73" s="182"/>
      <c r="N73" s="182"/>
      <c r="O73" s="185"/>
      <c r="P73" s="182"/>
      <c r="Q73" s="184"/>
    </row>
    <row r="74" spans="1:17" ht="25.5">
      <c r="A74" s="49" t="s">
        <v>73</v>
      </c>
      <c r="B74" s="50"/>
      <c r="C74" s="50"/>
      <c r="D74" s="45"/>
      <c r="E74" s="45"/>
      <c r="F74" s="45"/>
      <c r="G74" s="45"/>
      <c r="H74" s="46"/>
      <c r="I74" s="34">
        <f t="shared" si="3"/>
        <v>0</v>
      </c>
      <c r="J74" s="47"/>
      <c r="K74" s="45"/>
      <c r="L74" s="45"/>
      <c r="M74" s="45"/>
      <c r="N74" s="46"/>
      <c r="O74" s="31">
        <f t="shared" si="4"/>
        <v>0</v>
      </c>
      <c r="P74" s="47"/>
      <c r="Q74" s="48"/>
    </row>
    <row r="75" spans="1:17" ht="25.5">
      <c r="A75" s="49" t="s">
        <v>74</v>
      </c>
      <c r="B75" s="50"/>
      <c r="C75" s="50"/>
      <c r="D75" s="45"/>
      <c r="E75" s="45"/>
      <c r="F75" s="45"/>
      <c r="G75" s="45"/>
      <c r="H75" s="46"/>
      <c r="I75" s="31">
        <f t="shared" si="3"/>
        <v>0</v>
      </c>
      <c r="J75" s="47"/>
      <c r="K75" s="45"/>
      <c r="L75" s="45"/>
      <c r="M75" s="45"/>
      <c r="N75" s="46"/>
      <c r="O75" s="31">
        <f t="shared" si="4"/>
        <v>0</v>
      </c>
      <c r="P75" s="47"/>
      <c r="Q75" s="48"/>
    </row>
    <row r="76" spans="1:17" ht="17.25" customHeight="1">
      <c r="A76" s="186"/>
      <c r="B76" s="203"/>
      <c r="C76" s="203"/>
      <c r="D76" s="182"/>
      <c r="E76" s="182"/>
      <c r="F76" s="182"/>
      <c r="G76" s="182"/>
      <c r="H76" s="182"/>
      <c r="I76" s="185"/>
      <c r="J76" s="182"/>
      <c r="K76" s="182"/>
      <c r="L76" s="182"/>
      <c r="M76" s="182"/>
      <c r="N76" s="182"/>
      <c r="O76" s="185"/>
      <c r="P76" s="182"/>
      <c r="Q76" s="184"/>
    </row>
    <row r="77" spans="1:17" ht="17.25" customHeight="1">
      <c r="A77" s="43" t="s">
        <v>76</v>
      </c>
      <c r="B77" s="44"/>
      <c r="C77" s="44"/>
      <c r="D77" s="45"/>
      <c r="E77" s="45"/>
      <c r="F77" s="45"/>
      <c r="G77" s="45"/>
      <c r="H77" s="46"/>
      <c r="I77" s="31">
        <f t="shared" si="3"/>
        <v>0</v>
      </c>
      <c r="J77" s="47"/>
      <c r="K77" s="45"/>
      <c r="L77" s="45"/>
      <c r="M77" s="45"/>
      <c r="N77" s="46"/>
      <c r="O77" s="31">
        <f>SUM(I77:N77)</f>
        <v>0</v>
      </c>
      <c r="P77" s="47"/>
      <c r="Q77" s="48"/>
    </row>
    <row r="78" spans="1:17" ht="18" customHeight="1">
      <c r="A78" s="186"/>
      <c r="B78" s="203"/>
      <c r="C78" s="203"/>
      <c r="D78" s="182"/>
      <c r="E78" s="182"/>
      <c r="F78" s="182"/>
      <c r="G78" s="182"/>
      <c r="H78" s="182"/>
      <c r="I78" s="185"/>
      <c r="J78" s="182"/>
      <c r="K78" s="182"/>
      <c r="L78" s="182"/>
      <c r="M78" s="182"/>
      <c r="N78" s="182"/>
      <c r="O78" s="185"/>
      <c r="P78" s="182"/>
      <c r="Q78" s="184"/>
    </row>
    <row r="79" spans="1:17" ht="25.5">
      <c r="A79" s="43" t="s">
        <v>78</v>
      </c>
      <c r="B79" s="44"/>
      <c r="C79" s="44"/>
      <c r="D79" s="45"/>
      <c r="E79" s="45"/>
      <c r="F79" s="45"/>
      <c r="G79" s="45"/>
      <c r="H79" s="46"/>
      <c r="I79" s="34">
        <f t="shared" si="3"/>
        <v>0</v>
      </c>
      <c r="J79" s="47"/>
      <c r="K79" s="45"/>
      <c r="L79" s="45"/>
      <c r="M79" s="45"/>
      <c r="N79" s="46"/>
      <c r="O79" s="31">
        <f>SUM(I79:N79)</f>
        <v>0</v>
      </c>
      <c r="P79" s="47"/>
      <c r="Q79" s="48"/>
    </row>
    <row r="80" spans="1:17" ht="19.5" customHeight="1">
      <c r="A80" s="43" t="s">
        <v>79</v>
      </c>
      <c r="B80" s="44"/>
      <c r="C80" s="44"/>
      <c r="D80" s="45"/>
      <c r="E80" s="45"/>
      <c r="F80" s="45"/>
      <c r="G80" s="45"/>
      <c r="H80" s="46"/>
      <c r="I80" s="34">
        <f t="shared" si="3"/>
        <v>0</v>
      </c>
      <c r="J80" s="47"/>
      <c r="K80" s="45"/>
      <c r="L80" s="45"/>
      <c r="M80" s="45"/>
      <c r="N80" s="46"/>
      <c r="O80" s="31">
        <f>SUM(I80:N80)</f>
        <v>0</v>
      </c>
      <c r="P80" s="47"/>
      <c r="Q80" s="48"/>
    </row>
    <row r="81" spans="1:17" ht="17.25" customHeight="1">
      <c r="A81" s="49" t="s">
        <v>80</v>
      </c>
      <c r="B81" s="50"/>
      <c r="C81" s="50"/>
      <c r="D81" s="45"/>
      <c r="E81" s="45"/>
      <c r="F81" s="45"/>
      <c r="G81" s="45"/>
      <c r="H81" s="46"/>
      <c r="I81" s="31">
        <f t="shared" si="3"/>
        <v>0</v>
      </c>
      <c r="J81" s="47"/>
      <c r="K81" s="45"/>
      <c r="L81" s="45"/>
      <c r="M81" s="45"/>
      <c r="N81" s="46"/>
      <c r="O81" s="31">
        <f>SUM(I81:N81)</f>
        <v>0</v>
      </c>
      <c r="P81" s="47"/>
      <c r="Q81" s="48"/>
    </row>
    <row r="82" spans="1:17" ht="16.5" customHeight="1">
      <c r="A82" s="186"/>
      <c r="B82" s="203"/>
      <c r="C82" s="203"/>
      <c r="D82" s="182"/>
      <c r="E82" s="182"/>
      <c r="F82" s="182"/>
      <c r="G82" s="182"/>
      <c r="H82" s="182"/>
      <c r="I82" s="185"/>
      <c r="J82" s="182"/>
      <c r="K82" s="182"/>
      <c r="L82" s="182"/>
      <c r="M82" s="182"/>
      <c r="N82" s="182"/>
      <c r="O82" s="185"/>
      <c r="P82" s="182"/>
      <c r="Q82" s="184"/>
    </row>
    <row r="83" spans="1:17" ht="21" customHeight="1">
      <c r="A83" s="43" t="s">
        <v>82</v>
      </c>
      <c r="B83" s="44"/>
      <c r="C83" s="44"/>
      <c r="D83" s="45"/>
      <c r="E83" s="45"/>
      <c r="F83" s="45"/>
      <c r="G83" s="45"/>
      <c r="H83" s="46"/>
      <c r="I83" s="34">
        <f t="shared" si="3"/>
        <v>0</v>
      </c>
      <c r="J83" s="47"/>
      <c r="K83" s="45"/>
      <c r="L83" s="45"/>
      <c r="M83" s="45"/>
      <c r="N83" s="46"/>
      <c r="O83" s="31">
        <f>SUM(I83:N83)</f>
        <v>0</v>
      </c>
      <c r="P83" s="47"/>
      <c r="Q83" s="48"/>
    </row>
    <row r="84" spans="1:17" ht="21.75" customHeight="1">
      <c r="A84" s="43" t="s">
        <v>83</v>
      </c>
      <c r="B84" s="44"/>
      <c r="C84" s="44"/>
      <c r="D84" s="45"/>
      <c r="E84" s="45"/>
      <c r="F84" s="45"/>
      <c r="G84" s="45"/>
      <c r="H84" s="46"/>
      <c r="I84" s="34">
        <f t="shared" si="3"/>
        <v>0</v>
      </c>
      <c r="J84" s="47"/>
      <c r="K84" s="45"/>
      <c r="L84" s="45"/>
      <c r="M84" s="45"/>
      <c r="N84" s="46"/>
      <c r="O84" s="31">
        <f>SUM(I84:N84)</f>
        <v>0</v>
      </c>
      <c r="P84" s="47"/>
      <c r="Q84" s="48"/>
    </row>
    <row r="85" spans="1:17" ht="26.25" thickBot="1">
      <c r="A85" s="43" t="s">
        <v>84</v>
      </c>
      <c r="B85" s="44"/>
      <c r="C85" s="44"/>
      <c r="D85" s="45"/>
      <c r="E85" s="45"/>
      <c r="F85" s="45"/>
      <c r="G85" s="45"/>
      <c r="H85" s="46"/>
      <c r="I85" s="34">
        <f>SUM(D85:H85)</f>
        <v>0</v>
      </c>
      <c r="J85" s="47"/>
      <c r="K85" s="45"/>
      <c r="L85" s="45"/>
      <c r="M85" s="45"/>
      <c r="N85" s="46"/>
      <c r="O85" s="31">
        <f>SUM(I85:N85)</f>
        <v>0</v>
      </c>
      <c r="P85" s="47"/>
      <c r="Q85" s="48"/>
    </row>
    <row r="86" spans="1:17" s="42" customFormat="1" ht="15.75" customHeight="1" thickBot="1">
      <c r="A86" s="35" t="s">
        <v>14</v>
      </c>
      <c r="B86" s="36"/>
      <c r="C86" s="36"/>
      <c r="D86" s="37">
        <f>SUM(D67:D85)</f>
        <v>1.21</v>
      </c>
      <c r="E86" s="37">
        <f>SUM(E67:E72,E74:E75,E77,E79:E81,E83:E85)</f>
        <v>0</v>
      </c>
      <c r="F86" s="37">
        <f>SUM(F67:F72,F74:F75,F77,F79:F81,F83:F85)</f>
        <v>0</v>
      </c>
      <c r="G86" s="37">
        <f>SUM(G67:G72,G74:G75,G77,G79:G81,G83:G85)</f>
        <v>0</v>
      </c>
      <c r="H86" s="38">
        <f>SUM(H67:H72,H74:H75,H77,H79:H81,H83:H85)</f>
        <v>0</v>
      </c>
      <c r="I86" s="39">
        <f>SUM(D86:H86)</f>
        <v>1.21</v>
      </c>
      <c r="J86" s="40">
        <f>SUM(J67:J72,J74:J75,J77,J79:J81,J83:J85)</f>
        <v>0</v>
      </c>
      <c r="K86" s="37">
        <f>SUM(K67:K72,K74:K75,K77,K79:K81,K83:K85)</f>
        <v>0</v>
      </c>
      <c r="L86" s="37">
        <f>SUM(L67:L72,L74:L75,L77,L79:L81,L83:L85)</f>
        <v>0</v>
      </c>
      <c r="M86" s="37">
        <f>SUM(M67:M72,M74:M75,M77,M79:M81,M83:M85)</f>
        <v>0</v>
      </c>
      <c r="N86" s="38">
        <f>SUM(N67:N72,N74:N75,N77,N79:N81,N83:N85)</f>
        <v>0</v>
      </c>
      <c r="O86" s="39">
        <f>SUM(I86:N86)</f>
        <v>1.21</v>
      </c>
      <c r="P86" s="40"/>
      <c r="Q86" s="41"/>
    </row>
    <row r="87" spans="1:17" s="42" customFormat="1" ht="15.75" customHeight="1" thickBot="1">
      <c r="A87" s="175"/>
      <c r="B87" s="201"/>
      <c r="C87" s="201"/>
      <c r="D87" s="176"/>
      <c r="E87" s="176"/>
      <c r="F87" s="176"/>
      <c r="G87" s="176"/>
      <c r="H87" s="176"/>
      <c r="I87" s="176"/>
      <c r="J87" s="176"/>
      <c r="K87" s="176"/>
      <c r="L87" s="176"/>
      <c r="M87" s="176"/>
      <c r="N87" s="176"/>
      <c r="O87" s="176"/>
      <c r="P87" s="176"/>
      <c r="Q87" s="177"/>
    </row>
    <row r="88" spans="1:17" ht="17.25" customHeight="1">
      <c r="A88" s="178" t="s">
        <v>85</v>
      </c>
      <c r="B88" s="179"/>
      <c r="C88" s="179"/>
      <c r="D88" s="179"/>
      <c r="E88" s="179"/>
      <c r="F88" s="179"/>
      <c r="G88" s="179"/>
      <c r="H88" s="179"/>
      <c r="I88" s="179"/>
      <c r="J88" s="179"/>
      <c r="K88" s="179"/>
      <c r="L88" s="179"/>
      <c r="M88" s="179"/>
      <c r="N88" s="179"/>
      <c r="O88" s="179"/>
      <c r="P88" s="179"/>
      <c r="Q88" s="180"/>
    </row>
    <row r="89" spans="1:17" ht="18" customHeight="1">
      <c r="A89" s="186"/>
      <c r="B89" s="203"/>
      <c r="C89" s="203"/>
      <c r="D89" s="182"/>
      <c r="E89" s="182"/>
      <c r="F89" s="182"/>
      <c r="G89" s="182"/>
      <c r="H89" s="182"/>
      <c r="I89" s="183"/>
      <c r="J89" s="182"/>
      <c r="K89" s="182"/>
      <c r="L89" s="182"/>
      <c r="M89" s="182"/>
      <c r="N89" s="182"/>
      <c r="O89" s="183"/>
      <c r="P89" s="182"/>
      <c r="Q89" s="184"/>
    </row>
    <row r="90" spans="1:17" ht="25.5">
      <c r="A90" s="43" t="s">
        <v>87</v>
      </c>
      <c r="B90" s="44" t="s">
        <v>164</v>
      </c>
      <c r="C90" s="44" t="s">
        <v>165</v>
      </c>
      <c r="D90" s="45">
        <v>0.24</v>
      </c>
      <c r="E90" s="45"/>
      <c r="F90" s="45"/>
      <c r="G90" s="45"/>
      <c r="H90" s="46"/>
      <c r="I90" s="34">
        <f aca="true" t="shared" si="5" ref="I90:I101">SUM(D90:H90)</f>
        <v>0.24</v>
      </c>
      <c r="J90" s="47"/>
      <c r="K90" s="45"/>
      <c r="L90" s="45"/>
      <c r="M90" s="45"/>
      <c r="N90" s="46"/>
      <c r="O90" s="31">
        <f>SUM(I90:N90)</f>
        <v>0.24</v>
      </c>
      <c r="P90" s="47"/>
      <c r="Q90" s="48"/>
    </row>
    <row r="91" spans="1:17" ht="22.5" customHeight="1">
      <c r="A91" s="43" t="s">
        <v>88</v>
      </c>
      <c r="B91" s="44"/>
      <c r="C91" s="44"/>
      <c r="D91" s="45"/>
      <c r="E91" s="45"/>
      <c r="F91" s="45"/>
      <c r="G91" s="45"/>
      <c r="H91" s="46"/>
      <c r="I91" s="34">
        <f t="shared" si="5"/>
        <v>0</v>
      </c>
      <c r="J91" s="47"/>
      <c r="K91" s="45"/>
      <c r="L91" s="45"/>
      <c r="M91" s="45"/>
      <c r="N91" s="46"/>
      <c r="O91" s="31">
        <f>SUM(I91:N91)</f>
        <v>0</v>
      </c>
      <c r="P91" s="47"/>
      <c r="Q91" s="48"/>
    </row>
    <row r="92" spans="1:17" ht="25.5">
      <c r="A92" s="43" t="s">
        <v>89</v>
      </c>
      <c r="B92" s="44"/>
      <c r="C92" s="44"/>
      <c r="D92" s="45"/>
      <c r="E92" s="45"/>
      <c r="F92" s="45"/>
      <c r="G92" s="45"/>
      <c r="H92" s="46"/>
      <c r="I92" s="34">
        <f t="shared" si="5"/>
        <v>0</v>
      </c>
      <c r="J92" s="47"/>
      <c r="K92" s="45"/>
      <c r="L92" s="45"/>
      <c r="M92" s="45"/>
      <c r="N92" s="46"/>
      <c r="O92" s="31">
        <f>SUM(I92:N92)</f>
        <v>0</v>
      </c>
      <c r="P92" s="47"/>
      <c r="Q92" s="48"/>
    </row>
    <row r="93" spans="1:17" ht="21.75" customHeight="1">
      <c r="A93" s="43" t="s">
        <v>90</v>
      </c>
      <c r="B93" s="44"/>
      <c r="C93" s="44"/>
      <c r="D93" s="45"/>
      <c r="E93" s="45"/>
      <c r="F93" s="45"/>
      <c r="G93" s="45"/>
      <c r="H93" s="46"/>
      <c r="I93" s="34">
        <f t="shared" si="5"/>
        <v>0</v>
      </c>
      <c r="J93" s="47"/>
      <c r="K93" s="45"/>
      <c r="L93" s="45"/>
      <c r="M93" s="45"/>
      <c r="N93" s="46"/>
      <c r="O93" s="31">
        <f>SUM(I93:N93)</f>
        <v>0</v>
      </c>
      <c r="P93" s="47"/>
      <c r="Q93" s="48"/>
    </row>
    <row r="94" spans="1:17" ht="38.25">
      <c r="A94" s="43" t="s">
        <v>91</v>
      </c>
      <c r="B94" s="44"/>
      <c r="C94" s="44"/>
      <c r="D94" s="45"/>
      <c r="E94" s="45"/>
      <c r="F94" s="45"/>
      <c r="G94" s="45"/>
      <c r="H94" s="46"/>
      <c r="I94" s="31">
        <f t="shared" si="5"/>
        <v>0</v>
      </c>
      <c r="J94" s="47"/>
      <c r="K94" s="45"/>
      <c r="L94" s="45"/>
      <c r="M94" s="45"/>
      <c r="N94" s="46"/>
      <c r="O94" s="31">
        <f>SUM(I94:N94)</f>
        <v>0</v>
      </c>
      <c r="P94" s="47"/>
      <c r="Q94" s="48"/>
    </row>
    <row r="95" spans="1:17" ht="24.75" customHeight="1">
      <c r="A95" s="186"/>
      <c r="B95" s="203"/>
      <c r="C95" s="203"/>
      <c r="D95" s="182"/>
      <c r="E95" s="182"/>
      <c r="F95" s="182"/>
      <c r="G95" s="182"/>
      <c r="H95" s="182"/>
      <c r="I95" s="185"/>
      <c r="J95" s="182"/>
      <c r="K95" s="182"/>
      <c r="L95" s="182"/>
      <c r="M95" s="182"/>
      <c r="N95" s="182"/>
      <c r="O95" s="185"/>
      <c r="P95" s="182"/>
      <c r="Q95" s="184"/>
    </row>
    <row r="96" spans="1:17" ht="25.5">
      <c r="A96" s="49" t="s">
        <v>93</v>
      </c>
      <c r="B96" s="50" t="s">
        <v>166</v>
      </c>
      <c r="C96" s="50" t="s">
        <v>138</v>
      </c>
      <c r="D96" s="45">
        <v>0.48</v>
      </c>
      <c r="E96" s="45"/>
      <c r="F96" s="45"/>
      <c r="G96" s="45"/>
      <c r="H96" s="46"/>
      <c r="I96" s="34">
        <f t="shared" si="5"/>
        <v>0.48</v>
      </c>
      <c r="J96" s="47"/>
      <c r="K96" s="45"/>
      <c r="L96" s="45"/>
      <c r="M96" s="45"/>
      <c r="N96" s="46"/>
      <c r="O96" s="31">
        <f>SUM(I96:N96)</f>
        <v>0.48</v>
      </c>
      <c r="P96" s="47"/>
      <c r="Q96" s="48"/>
    </row>
    <row r="97" spans="1:17" ht="38.25" customHeight="1">
      <c r="A97" s="49" t="s">
        <v>94</v>
      </c>
      <c r="B97" s="50"/>
      <c r="C97" s="50"/>
      <c r="D97" s="45"/>
      <c r="E97" s="45"/>
      <c r="F97" s="45"/>
      <c r="G97" s="45"/>
      <c r="H97" s="46"/>
      <c r="I97" s="31">
        <f t="shared" si="5"/>
        <v>0</v>
      </c>
      <c r="J97" s="47"/>
      <c r="K97" s="45"/>
      <c r="L97" s="45"/>
      <c r="M97" s="45"/>
      <c r="N97" s="46"/>
      <c r="O97" s="31">
        <f>SUM(I97:N97)</f>
        <v>0</v>
      </c>
      <c r="P97" s="47"/>
      <c r="Q97" s="48"/>
    </row>
    <row r="98" spans="1:17" ht="17.25" customHeight="1">
      <c r="A98" s="186"/>
      <c r="B98" s="203"/>
      <c r="C98" s="203"/>
      <c r="D98" s="182"/>
      <c r="E98" s="182"/>
      <c r="F98" s="182"/>
      <c r="G98" s="182"/>
      <c r="H98" s="182"/>
      <c r="I98" s="185"/>
      <c r="J98" s="182"/>
      <c r="K98" s="182"/>
      <c r="L98" s="182"/>
      <c r="M98" s="182"/>
      <c r="N98" s="182"/>
      <c r="O98" s="185"/>
      <c r="P98" s="182"/>
      <c r="Q98" s="184"/>
    </row>
    <row r="99" spans="1:17" ht="38.25">
      <c r="A99" s="49" t="s">
        <v>96</v>
      </c>
      <c r="B99" s="50"/>
      <c r="C99" s="50"/>
      <c r="D99" s="45"/>
      <c r="E99" s="45"/>
      <c r="F99" s="45"/>
      <c r="G99" s="45"/>
      <c r="H99" s="46"/>
      <c r="I99" s="34">
        <f t="shared" si="5"/>
        <v>0</v>
      </c>
      <c r="J99" s="47"/>
      <c r="K99" s="45"/>
      <c r="L99" s="45"/>
      <c r="M99" s="45"/>
      <c r="N99" s="46"/>
      <c r="O99" s="31">
        <f>SUM(I99:N99)</f>
        <v>0</v>
      </c>
      <c r="P99" s="47"/>
      <c r="Q99" s="48"/>
    </row>
    <row r="100" spans="1:17" ht="25.5">
      <c r="A100" s="49" t="s">
        <v>97</v>
      </c>
      <c r="B100" s="50"/>
      <c r="C100" s="50"/>
      <c r="D100" s="45"/>
      <c r="E100" s="45"/>
      <c r="F100" s="45"/>
      <c r="G100" s="45"/>
      <c r="H100" s="46"/>
      <c r="I100" s="34">
        <f t="shared" si="5"/>
        <v>0</v>
      </c>
      <c r="J100" s="47"/>
      <c r="K100" s="45"/>
      <c r="L100" s="45"/>
      <c r="M100" s="45"/>
      <c r="N100" s="46"/>
      <c r="O100" s="31">
        <f>SUM(I100:N100)</f>
        <v>0</v>
      </c>
      <c r="P100" s="47"/>
      <c r="Q100" s="48"/>
    </row>
    <row r="101" spans="1:17" ht="25.5">
      <c r="A101" s="49" t="s">
        <v>98</v>
      </c>
      <c r="B101" s="50"/>
      <c r="C101" s="50"/>
      <c r="D101" s="45"/>
      <c r="E101" s="45"/>
      <c r="F101" s="45"/>
      <c r="G101" s="45"/>
      <c r="H101" s="46"/>
      <c r="I101" s="34">
        <f t="shared" si="5"/>
        <v>0</v>
      </c>
      <c r="J101" s="47"/>
      <c r="K101" s="45"/>
      <c r="L101" s="45"/>
      <c r="M101" s="45"/>
      <c r="N101" s="46"/>
      <c r="O101" s="31">
        <f>SUM(I101:N101)</f>
        <v>0</v>
      </c>
      <c r="P101" s="47"/>
      <c r="Q101" s="48"/>
    </row>
    <row r="102" spans="1:17" ht="29.25" customHeight="1">
      <c r="A102" s="49" t="s">
        <v>99</v>
      </c>
      <c r="B102" s="50"/>
      <c r="C102" s="50"/>
      <c r="D102" s="45"/>
      <c r="E102" s="45"/>
      <c r="F102" s="45"/>
      <c r="G102" s="45"/>
      <c r="H102" s="46"/>
      <c r="I102" s="31">
        <f>SUM(D102:H102)</f>
        <v>0</v>
      </c>
      <c r="J102" s="47"/>
      <c r="K102" s="45"/>
      <c r="L102" s="45"/>
      <c r="M102" s="45"/>
      <c r="N102" s="46"/>
      <c r="O102" s="31">
        <f>SUM(I102:N102)</f>
        <v>0</v>
      </c>
      <c r="P102" s="47"/>
      <c r="Q102" s="48"/>
    </row>
    <row r="103" spans="1:17" ht="21" customHeight="1">
      <c r="A103" s="186"/>
      <c r="B103" s="203"/>
      <c r="C103" s="203"/>
      <c r="D103" s="182"/>
      <c r="E103" s="182"/>
      <c r="F103" s="182"/>
      <c r="G103" s="182"/>
      <c r="H103" s="182"/>
      <c r="I103" s="185"/>
      <c r="J103" s="182"/>
      <c r="K103" s="182"/>
      <c r="L103" s="182"/>
      <c r="M103" s="182"/>
      <c r="N103" s="182"/>
      <c r="O103" s="185"/>
      <c r="P103" s="182"/>
      <c r="Q103" s="184"/>
    </row>
    <row r="104" spans="1:17" ht="12.75">
      <c r="A104" s="49" t="s">
        <v>34</v>
      </c>
      <c r="B104" s="50"/>
      <c r="C104" s="50"/>
      <c r="D104" s="45"/>
      <c r="E104" s="45"/>
      <c r="F104" s="45"/>
      <c r="G104" s="45"/>
      <c r="H104" s="46"/>
      <c r="I104" s="31">
        <f aca="true" t="shared" si="6" ref="I104:I109">SUM(D104:H104)</f>
        <v>0</v>
      </c>
      <c r="J104" s="47"/>
      <c r="K104" s="45"/>
      <c r="L104" s="45"/>
      <c r="M104" s="45"/>
      <c r="N104" s="46"/>
      <c r="O104" s="31">
        <f aca="true" t="shared" si="7" ref="O104:O110">SUM(I104:N104)</f>
        <v>0</v>
      </c>
      <c r="P104" s="47"/>
      <c r="Q104" s="48"/>
    </row>
    <row r="105" spans="1:17" ht="12.75">
      <c r="A105" s="49" t="s">
        <v>101</v>
      </c>
      <c r="B105" s="50"/>
      <c r="C105" s="50"/>
      <c r="D105" s="45"/>
      <c r="E105" s="45"/>
      <c r="F105" s="45"/>
      <c r="G105" s="45"/>
      <c r="H105" s="46"/>
      <c r="I105" s="31">
        <f t="shared" si="6"/>
        <v>0</v>
      </c>
      <c r="J105" s="47"/>
      <c r="K105" s="45"/>
      <c r="L105" s="45"/>
      <c r="M105" s="45"/>
      <c r="N105" s="46"/>
      <c r="O105" s="31">
        <f t="shared" si="7"/>
        <v>0</v>
      </c>
      <c r="P105" s="47"/>
      <c r="Q105" s="48"/>
    </row>
    <row r="106" spans="1:17" ht="12.75">
      <c r="A106" s="49" t="s">
        <v>42</v>
      </c>
      <c r="B106" s="50"/>
      <c r="C106" s="50"/>
      <c r="D106" s="45"/>
      <c r="E106" s="45"/>
      <c r="F106" s="45"/>
      <c r="G106" s="45"/>
      <c r="H106" s="46"/>
      <c r="I106" s="31">
        <f t="shared" si="6"/>
        <v>0</v>
      </c>
      <c r="J106" s="47"/>
      <c r="K106" s="45"/>
      <c r="L106" s="45"/>
      <c r="M106" s="45"/>
      <c r="N106" s="46"/>
      <c r="O106" s="31">
        <f t="shared" si="7"/>
        <v>0</v>
      </c>
      <c r="P106" s="47"/>
      <c r="Q106" s="48"/>
    </row>
    <row r="107" spans="1:17" ht="25.5">
      <c r="A107" s="49" t="s">
        <v>102</v>
      </c>
      <c r="B107" s="50"/>
      <c r="C107" s="50"/>
      <c r="D107" s="45"/>
      <c r="E107" s="45"/>
      <c r="F107" s="45"/>
      <c r="G107" s="45"/>
      <c r="H107" s="46"/>
      <c r="I107" s="31">
        <f t="shared" si="6"/>
        <v>0</v>
      </c>
      <c r="J107" s="47"/>
      <c r="K107" s="45"/>
      <c r="L107" s="45"/>
      <c r="M107" s="45"/>
      <c r="N107" s="46"/>
      <c r="O107" s="31">
        <f t="shared" si="7"/>
        <v>0</v>
      </c>
      <c r="P107" s="47"/>
      <c r="Q107" s="48"/>
    </row>
    <row r="108" spans="1:17" ht="12.75">
      <c r="A108" s="49" t="s">
        <v>49</v>
      </c>
      <c r="B108" s="50"/>
      <c r="C108" s="50"/>
      <c r="D108" s="45"/>
      <c r="E108" s="45"/>
      <c r="F108" s="45"/>
      <c r="G108" s="45"/>
      <c r="H108" s="46"/>
      <c r="I108" s="31">
        <f t="shared" si="6"/>
        <v>0</v>
      </c>
      <c r="J108" s="47"/>
      <c r="K108" s="45"/>
      <c r="L108" s="45"/>
      <c r="M108" s="45"/>
      <c r="N108" s="46"/>
      <c r="O108" s="31">
        <f t="shared" si="7"/>
        <v>0</v>
      </c>
      <c r="P108" s="47"/>
      <c r="Q108" s="48"/>
    </row>
    <row r="109" spans="1:17" ht="13.5" thickBot="1">
      <c r="A109" s="49" t="s">
        <v>52</v>
      </c>
      <c r="B109" s="50"/>
      <c r="C109" s="50"/>
      <c r="D109" s="45"/>
      <c r="E109" s="45"/>
      <c r="F109" s="45"/>
      <c r="G109" s="45"/>
      <c r="H109" s="46"/>
      <c r="I109" s="31">
        <f t="shared" si="6"/>
        <v>0</v>
      </c>
      <c r="J109" s="47"/>
      <c r="K109" s="45"/>
      <c r="L109" s="45"/>
      <c r="M109" s="45"/>
      <c r="N109" s="46"/>
      <c r="O109" s="31">
        <f t="shared" si="7"/>
        <v>0</v>
      </c>
      <c r="P109" s="47"/>
      <c r="Q109" s="48"/>
    </row>
    <row r="110" spans="1:17" s="42" customFormat="1" ht="15.75" customHeight="1" thickBot="1">
      <c r="A110" s="35" t="s">
        <v>14</v>
      </c>
      <c r="B110" s="36"/>
      <c r="C110" s="36"/>
      <c r="D110" s="37">
        <f>SUM(D90:D109)</f>
        <v>0.72</v>
      </c>
      <c r="E110" s="37">
        <f>SUM(E90:E94,E96:E97,E99:E102,E104:E109)</f>
        <v>0</v>
      </c>
      <c r="F110" s="37">
        <f>SUM(F90:F94,F96:F97,F99:F102,F104:F109)</f>
        <v>0</v>
      </c>
      <c r="G110" s="37">
        <f>SUM(G90:G94,G96:G97,G99:G102,G104:G109)</f>
        <v>0</v>
      </c>
      <c r="H110" s="38">
        <f>SUM(H90:H94,H96:H97,H99:H102,H104:H109)</f>
        <v>0</v>
      </c>
      <c r="I110" s="39">
        <f>SUM(D110:H110)</f>
        <v>0.72</v>
      </c>
      <c r="J110" s="40">
        <f>SUM(J90:J94,J96:J97,J99:J102,J104:J109)</f>
        <v>0</v>
      </c>
      <c r="K110" s="37">
        <f>SUM(K90:K94,K96:K97,K99:K102,K104:K109)</f>
        <v>0</v>
      </c>
      <c r="L110" s="37">
        <f>SUM(L90:L94,L96:L97,L99:L102,L104:L109)</f>
        <v>0</v>
      </c>
      <c r="M110" s="37">
        <f>SUM(M90:M94,M96:M97,M99:M102,M104:M109)</f>
        <v>0</v>
      </c>
      <c r="N110" s="38">
        <f>SUM(N90:N94,N96:N97,N99:N102,N104:N109)</f>
        <v>0</v>
      </c>
      <c r="O110" s="39">
        <f t="shared" si="7"/>
        <v>0.72</v>
      </c>
      <c r="P110" s="40"/>
      <c r="Q110" s="41"/>
    </row>
    <row r="111" spans="1:17" s="42" customFormat="1" ht="15.75" customHeight="1" thickBot="1">
      <c r="A111" s="175"/>
      <c r="B111" s="201"/>
      <c r="C111" s="201"/>
      <c r="D111" s="176"/>
      <c r="E111" s="176"/>
      <c r="F111" s="176"/>
      <c r="G111" s="176"/>
      <c r="H111" s="176"/>
      <c r="I111" s="176"/>
      <c r="J111" s="176"/>
      <c r="K111" s="176"/>
      <c r="L111" s="176"/>
      <c r="M111" s="176"/>
      <c r="N111" s="176"/>
      <c r="O111" s="176"/>
      <c r="P111" s="176"/>
      <c r="Q111" s="177"/>
    </row>
    <row r="112" spans="1:17" ht="18" customHeight="1">
      <c r="A112" s="178" t="s">
        <v>103</v>
      </c>
      <c r="B112" s="200"/>
      <c r="C112" s="200"/>
      <c r="D112" s="179"/>
      <c r="E112" s="179"/>
      <c r="F112" s="179"/>
      <c r="G112" s="179"/>
      <c r="H112" s="179"/>
      <c r="I112" s="179"/>
      <c r="J112" s="179"/>
      <c r="K112" s="179"/>
      <c r="L112" s="179"/>
      <c r="M112" s="179"/>
      <c r="N112" s="179"/>
      <c r="O112" s="179"/>
      <c r="P112" s="179"/>
      <c r="Q112" s="180"/>
    </row>
    <row r="113" spans="1:17" ht="16.5" customHeight="1">
      <c r="A113" s="186" t="s">
        <v>104</v>
      </c>
      <c r="B113" s="203"/>
      <c r="C113" s="203"/>
      <c r="D113" s="182"/>
      <c r="E113" s="182"/>
      <c r="F113" s="182"/>
      <c r="G113" s="182"/>
      <c r="H113" s="182"/>
      <c r="I113" s="183"/>
      <c r="J113" s="182"/>
      <c r="K113" s="182"/>
      <c r="L113" s="182"/>
      <c r="M113" s="182"/>
      <c r="N113" s="182"/>
      <c r="O113" s="183"/>
      <c r="P113" s="182"/>
      <c r="Q113" s="184"/>
    </row>
    <row r="114" spans="1:17" ht="22.5" customHeight="1">
      <c r="A114" s="49" t="s">
        <v>105</v>
      </c>
      <c r="B114" s="50"/>
      <c r="C114" s="50"/>
      <c r="D114" s="45">
        <v>0</v>
      </c>
      <c r="E114" s="45"/>
      <c r="F114" s="45"/>
      <c r="G114" s="45"/>
      <c r="H114" s="46"/>
      <c r="I114" s="31">
        <f aca="true" t="shared" si="8" ref="I114:I122">SUM(D114:H114)</f>
        <v>0</v>
      </c>
      <c r="J114" s="47"/>
      <c r="K114" s="45"/>
      <c r="L114" s="45"/>
      <c r="M114" s="45"/>
      <c r="N114" s="46"/>
      <c r="O114" s="31">
        <f>SUM(I114:N114)</f>
        <v>0</v>
      </c>
      <c r="P114" s="47"/>
      <c r="Q114" s="48"/>
    </row>
    <row r="115" spans="1:17" ht="25.5">
      <c r="A115" s="49" t="s">
        <v>106</v>
      </c>
      <c r="B115" s="50"/>
      <c r="C115" s="50"/>
      <c r="D115" s="45">
        <v>0</v>
      </c>
      <c r="E115" s="45"/>
      <c r="F115" s="45"/>
      <c r="G115" s="45"/>
      <c r="H115" s="46"/>
      <c r="I115" s="31">
        <f t="shared" si="8"/>
        <v>0</v>
      </c>
      <c r="J115" s="47"/>
      <c r="K115" s="45"/>
      <c r="L115" s="45"/>
      <c r="M115" s="45"/>
      <c r="N115" s="46"/>
      <c r="O115" s="31">
        <f aca="true" t="shared" si="9" ref="O115:O120">SUM(I115:N115)</f>
        <v>0</v>
      </c>
      <c r="P115" s="47"/>
      <c r="Q115" s="48"/>
    </row>
    <row r="116" spans="1:17" ht="25.5">
      <c r="A116" s="49" t="s">
        <v>107</v>
      </c>
      <c r="B116" s="50"/>
      <c r="C116" s="50"/>
      <c r="D116" s="45">
        <v>0</v>
      </c>
      <c r="E116" s="45"/>
      <c r="F116" s="45"/>
      <c r="G116" s="45"/>
      <c r="H116" s="46"/>
      <c r="I116" s="31">
        <f t="shared" si="8"/>
        <v>0</v>
      </c>
      <c r="J116" s="47"/>
      <c r="K116" s="45"/>
      <c r="L116" s="45"/>
      <c r="M116" s="45"/>
      <c r="N116" s="46"/>
      <c r="O116" s="31">
        <f t="shared" si="9"/>
        <v>0</v>
      </c>
      <c r="P116" s="47"/>
      <c r="Q116" s="48"/>
    </row>
    <row r="117" spans="1:17" ht="17.25" customHeight="1">
      <c r="A117" s="186"/>
      <c r="B117" s="203"/>
      <c r="C117" s="203"/>
      <c r="D117" s="182"/>
      <c r="E117" s="182"/>
      <c r="F117" s="182"/>
      <c r="G117" s="182"/>
      <c r="H117" s="182"/>
      <c r="I117" s="185"/>
      <c r="J117" s="182"/>
      <c r="K117" s="182"/>
      <c r="L117" s="182"/>
      <c r="M117" s="182"/>
      <c r="N117" s="182"/>
      <c r="O117" s="185"/>
      <c r="P117" s="182"/>
      <c r="Q117" s="184"/>
    </row>
    <row r="118" spans="1:17" ht="25.5">
      <c r="A118" s="49" t="s">
        <v>109</v>
      </c>
      <c r="B118" s="50"/>
      <c r="C118" s="50"/>
      <c r="D118" s="45">
        <v>0</v>
      </c>
      <c r="E118" s="45"/>
      <c r="F118" s="45"/>
      <c r="G118" s="45"/>
      <c r="H118" s="46"/>
      <c r="I118" s="31">
        <f t="shared" si="8"/>
        <v>0</v>
      </c>
      <c r="J118" s="47"/>
      <c r="K118" s="45"/>
      <c r="L118" s="45"/>
      <c r="M118" s="45"/>
      <c r="N118" s="46"/>
      <c r="O118" s="31">
        <f t="shared" si="9"/>
        <v>0</v>
      </c>
      <c r="P118" s="47"/>
      <c r="Q118" s="48"/>
    </row>
    <row r="119" spans="1:17" ht="25.5">
      <c r="A119" s="49" t="s">
        <v>110</v>
      </c>
      <c r="B119" s="50"/>
      <c r="C119" s="50"/>
      <c r="D119" s="45">
        <v>0</v>
      </c>
      <c r="E119" s="45"/>
      <c r="F119" s="45"/>
      <c r="G119" s="45"/>
      <c r="H119" s="46"/>
      <c r="I119" s="31">
        <f t="shared" si="8"/>
        <v>0</v>
      </c>
      <c r="J119" s="47"/>
      <c r="K119" s="45"/>
      <c r="L119" s="45"/>
      <c r="M119" s="45"/>
      <c r="N119" s="46"/>
      <c r="O119" s="31">
        <f t="shared" si="9"/>
        <v>0</v>
      </c>
      <c r="P119" s="47"/>
      <c r="Q119" s="48"/>
    </row>
    <row r="120" spans="1:17" ht="25.5">
      <c r="A120" s="49" t="s">
        <v>107</v>
      </c>
      <c r="B120" s="50"/>
      <c r="C120" s="50"/>
      <c r="D120" s="45">
        <v>0</v>
      </c>
      <c r="E120" s="45"/>
      <c r="F120" s="45"/>
      <c r="G120" s="45"/>
      <c r="H120" s="46"/>
      <c r="I120" s="31">
        <f t="shared" si="8"/>
        <v>0</v>
      </c>
      <c r="J120" s="47"/>
      <c r="K120" s="45"/>
      <c r="L120" s="45"/>
      <c r="M120" s="45"/>
      <c r="N120" s="46"/>
      <c r="O120" s="31">
        <f t="shared" si="9"/>
        <v>0</v>
      </c>
      <c r="P120" s="47"/>
      <c r="Q120" s="48"/>
    </row>
    <row r="121" spans="1:17" ht="15" customHeight="1">
      <c r="A121" s="186" t="s">
        <v>111</v>
      </c>
      <c r="B121" s="203"/>
      <c r="C121" s="203"/>
      <c r="D121" s="182"/>
      <c r="E121" s="182"/>
      <c r="F121" s="182"/>
      <c r="G121" s="182"/>
      <c r="H121" s="182"/>
      <c r="I121" s="185"/>
      <c r="J121" s="182"/>
      <c r="K121" s="182"/>
      <c r="L121" s="182"/>
      <c r="M121" s="182"/>
      <c r="N121" s="182"/>
      <c r="O121" s="185"/>
      <c r="P121" s="182"/>
      <c r="Q121" s="184"/>
    </row>
    <row r="122" spans="1:17" ht="27" customHeight="1" thickBot="1">
      <c r="A122" s="43" t="s">
        <v>112</v>
      </c>
      <c r="B122" s="44" t="s">
        <v>167</v>
      </c>
      <c r="C122" s="44" t="s">
        <v>168</v>
      </c>
      <c r="D122" s="45">
        <v>1.21</v>
      </c>
      <c r="E122" s="45"/>
      <c r="F122" s="45"/>
      <c r="G122" s="45"/>
      <c r="H122" s="46"/>
      <c r="I122" s="31">
        <f t="shared" si="8"/>
        <v>1.21</v>
      </c>
      <c r="J122" s="47"/>
      <c r="K122" s="45"/>
      <c r="L122" s="45"/>
      <c r="M122" s="45"/>
      <c r="N122" s="46"/>
      <c r="O122" s="31">
        <f>SUM(I122:N122)</f>
        <v>1.21</v>
      </c>
      <c r="P122" s="47"/>
      <c r="Q122" s="48"/>
    </row>
    <row r="123" spans="1:17" s="42" customFormat="1" ht="15.75" customHeight="1" thickBot="1">
      <c r="A123" s="35" t="s">
        <v>14</v>
      </c>
      <c r="B123" s="36"/>
      <c r="C123" s="36"/>
      <c r="D123" s="37">
        <f>SUM(D114:D116,D118:D120,D122)</f>
        <v>1.21</v>
      </c>
      <c r="E123" s="37">
        <f>SUM(E114:E116,E118:E120,E122)</f>
        <v>0</v>
      </c>
      <c r="F123" s="37">
        <f>SUM(F114:F116,F118:F120,F122)</f>
        <v>0</v>
      </c>
      <c r="G123" s="37">
        <f>SUM(G114:G116,G118:G120,G122)</f>
        <v>0</v>
      </c>
      <c r="H123" s="38">
        <f>SUM(H114:H116,H118:H120,H122)</f>
        <v>0</v>
      </c>
      <c r="I123" s="39">
        <f>SUM(D123:H123)</f>
        <v>1.21</v>
      </c>
      <c r="J123" s="40">
        <f>SUM(J114:J116,J118:J120,J122)</f>
        <v>0</v>
      </c>
      <c r="K123" s="37">
        <f>SUM(K114:K116,K118:K120,K122)</f>
        <v>0</v>
      </c>
      <c r="L123" s="37">
        <f>SUM(L114:L116,L118:L120,L122)</f>
        <v>0</v>
      </c>
      <c r="M123" s="37">
        <f>SUM(M114:M116,M118:M120,M122)</f>
        <v>0</v>
      </c>
      <c r="N123" s="38">
        <f>SUM(N114:N116,N118:N120,N122)</f>
        <v>0</v>
      </c>
      <c r="O123" s="39">
        <f>SUM(I123:N123)</f>
        <v>1.21</v>
      </c>
      <c r="P123" s="40"/>
      <c r="Q123" s="41"/>
    </row>
    <row r="124" ht="13.5" thickBot="1"/>
    <row r="125" spans="1:17" s="42" customFormat="1" ht="28.5" customHeight="1" thickBot="1">
      <c r="A125" s="52" t="s">
        <v>113</v>
      </c>
      <c r="B125" s="53"/>
      <c r="C125" s="53"/>
      <c r="D125" s="54">
        <f>SUM(D123,D110,D86,D63,D57,D38,D11)</f>
        <v>24.14</v>
      </c>
      <c r="E125" s="54">
        <f>SUM(E123,E110,E86,E63,E57,E38,E11)</f>
        <v>0</v>
      </c>
      <c r="F125" s="54">
        <f>SUM(F123,F110,F86,F63,F57,F38,F11)</f>
        <v>0</v>
      </c>
      <c r="G125" s="54">
        <f>SUM(G123,G110,G86,G63,G57,G38,G11)</f>
        <v>0</v>
      </c>
      <c r="H125" s="55">
        <f>SUM(H123,H110,H86,H63,H57,H38,H11)</f>
        <v>0</v>
      </c>
      <c r="I125" s="56">
        <v>24.14</v>
      </c>
      <c r="J125" s="57">
        <f>SUM(J123,J110,J86,J63,J57,J38,J11)</f>
        <v>0</v>
      </c>
      <c r="K125" s="54">
        <f>SUM(K123,K110,K86,K63,K57,K38,K11)</f>
        <v>0</v>
      </c>
      <c r="L125" s="54">
        <f>SUM(L123,L110,L86,L63,L57,L38,L11)</f>
        <v>0</v>
      </c>
      <c r="M125" s="54">
        <f>SUM(M123,M110,M86,M63,M57,M38,M11)</f>
        <v>0</v>
      </c>
      <c r="N125" s="55">
        <f>SUM(N123,N110,N86,N63,N57,N38,N11)</f>
        <v>0</v>
      </c>
      <c r="O125" s="56">
        <v>24.14</v>
      </c>
      <c r="P125" s="57"/>
      <c r="Q125" s="58"/>
    </row>
  </sheetData>
  <mergeCells count="39">
    <mergeCell ref="A113:Q113"/>
    <mergeCell ref="A117:Q117"/>
    <mergeCell ref="A121:Q121"/>
    <mergeCell ref="A98:Q98"/>
    <mergeCell ref="A103:Q103"/>
    <mergeCell ref="A111:Q111"/>
    <mergeCell ref="A112:Q112"/>
    <mergeCell ref="A87:Q87"/>
    <mergeCell ref="A88:Q88"/>
    <mergeCell ref="A89:Q89"/>
    <mergeCell ref="A95:Q95"/>
    <mergeCell ref="A73:Q73"/>
    <mergeCell ref="A76:Q76"/>
    <mergeCell ref="A78:Q78"/>
    <mergeCell ref="A82:Q82"/>
    <mergeCell ref="A59:Q59"/>
    <mergeCell ref="A64:Q64"/>
    <mergeCell ref="A65:Q65"/>
    <mergeCell ref="A66:Q66"/>
    <mergeCell ref="A47:Q47"/>
    <mergeCell ref="A50:Q50"/>
    <mergeCell ref="A53:Q53"/>
    <mergeCell ref="A58:Q58"/>
    <mergeCell ref="A34:Q34"/>
    <mergeCell ref="A39:Q39"/>
    <mergeCell ref="A40:Q40"/>
    <mergeCell ref="A41:Q41"/>
    <mergeCell ref="A18:Q18"/>
    <mergeCell ref="A22:Q22"/>
    <mergeCell ref="A27:Q27"/>
    <mergeCell ref="A31:Q31"/>
    <mergeCell ref="A7:Q7"/>
    <mergeCell ref="A12:Q12"/>
    <mergeCell ref="A13:Q13"/>
    <mergeCell ref="A14:Q14"/>
    <mergeCell ref="A2:Q2"/>
    <mergeCell ref="A3:Q3"/>
    <mergeCell ref="A4:Q4"/>
    <mergeCell ref="A6:Q6"/>
  </mergeCells>
  <printOptions/>
  <pageMargins left="0.75" right="0.75" top="1" bottom="1" header="0.5" footer="0.5"/>
  <pageSetup fitToHeight="0" fitToWidth="0" horizontalDpi="300" verticalDpi="300" orientation="portrait" paperSize="9"/>
  <legacyDrawing r:id="rId2"/>
</worksheet>
</file>

<file path=xl/worksheets/sheet4.xml><?xml version="1.0" encoding="utf-8"?>
<worksheet xmlns="http://schemas.openxmlformats.org/spreadsheetml/2006/main" xmlns:r="http://schemas.openxmlformats.org/officeDocument/2006/relationships">
  <dimension ref="A1:Q130"/>
  <sheetViews>
    <sheetView zoomScale="85" zoomScaleNormal="85" workbookViewId="0" topLeftCell="A1">
      <pane ySplit="5" topLeftCell="BM90" activePane="bottomLeft" state="frozen"/>
      <selection pane="topLeft" activeCell="A1" sqref="A1"/>
      <selection pane="bottomLeft" activeCell="D114" sqref="D114"/>
    </sheetView>
  </sheetViews>
  <sheetFormatPr defaultColWidth="9.140625" defaultRowHeight="12.75"/>
  <cols>
    <col min="1" max="1" width="22.00390625" style="0" bestFit="1" customWidth="1"/>
    <col min="2" max="3" width="22.00390625" style="97" customWidth="1"/>
    <col min="4" max="8" width="10.00390625" style="0" bestFit="1" customWidth="1"/>
    <col min="9" max="9" width="11.00390625" style="0" bestFit="1" customWidth="1"/>
    <col min="10" max="14" width="10.00390625" style="0" bestFit="1" customWidth="1"/>
    <col min="15" max="15" width="12.00390625" style="0" bestFit="1" customWidth="1"/>
    <col min="16" max="16" width="10.00390625" style="0" bestFit="1" customWidth="1"/>
    <col min="17" max="17" width="8.00390625" style="0" bestFit="1" customWidth="1"/>
  </cols>
  <sheetData>
    <row r="1" spans="1:17" ht="12.75" customHeight="1" thickBot="1">
      <c r="A1" s="106"/>
      <c r="B1" s="106"/>
      <c r="C1" s="106"/>
      <c r="D1" s="107"/>
      <c r="E1" s="107"/>
      <c r="F1" s="107"/>
      <c r="G1" s="107"/>
      <c r="H1" s="107"/>
      <c r="I1" s="107"/>
      <c r="J1" s="107"/>
      <c r="K1" s="107"/>
      <c r="L1" s="107"/>
      <c r="M1" s="107"/>
      <c r="N1" s="107"/>
      <c r="O1" s="107"/>
      <c r="P1" s="107"/>
      <c r="Q1" s="1"/>
    </row>
    <row r="2" spans="1:17" ht="19.5" customHeight="1">
      <c r="A2" s="221" t="s">
        <v>197</v>
      </c>
      <c r="B2" s="222"/>
      <c r="C2" s="222"/>
      <c r="D2" s="223"/>
      <c r="E2" s="223"/>
      <c r="F2" s="223"/>
      <c r="G2" s="223"/>
      <c r="H2" s="223"/>
      <c r="I2" s="223"/>
      <c r="J2" s="223"/>
      <c r="K2" s="223"/>
      <c r="L2" s="223"/>
      <c r="M2" s="223"/>
      <c r="N2" s="223"/>
      <c r="O2" s="223"/>
      <c r="P2" s="224"/>
      <c r="Q2" s="102"/>
    </row>
    <row r="3" spans="1:17" ht="19.5" customHeight="1">
      <c r="A3" s="225" t="s">
        <v>196</v>
      </c>
      <c r="B3" s="226"/>
      <c r="C3" s="226"/>
      <c r="D3" s="227"/>
      <c r="E3" s="227"/>
      <c r="F3" s="227"/>
      <c r="G3" s="227"/>
      <c r="H3" s="227"/>
      <c r="I3" s="227"/>
      <c r="J3" s="227"/>
      <c r="K3" s="227"/>
      <c r="L3" s="227"/>
      <c r="M3" s="227"/>
      <c r="N3" s="227"/>
      <c r="O3" s="227"/>
      <c r="P3" s="228"/>
      <c r="Q3" s="102"/>
    </row>
    <row r="4" spans="1:17" ht="18" customHeight="1" thickBot="1">
      <c r="A4" s="229" t="s">
        <v>216</v>
      </c>
      <c r="B4" s="230"/>
      <c r="C4" s="230"/>
      <c r="D4" s="231"/>
      <c r="E4" s="231"/>
      <c r="F4" s="231"/>
      <c r="G4" s="231"/>
      <c r="H4" s="231"/>
      <c r="I4" s="232"/>
      <c r="J4" s="231"/>
      <c r="K4" s="231"/>
      <c r="L4" s="231"/>
      <c r="M4" s="231"/>
      <c r="N4" s="231"/>
      <c r="O4" s="232"/>
      <c r="P4" s="233"/>
      <c r="Q4" s="102"/>
    </row>
    <row r="5" spans="1:17" ht="22.5" customHeight="1" thickBot="1">
      <c r="A5" s="110" t="s">
        <v>0</v>
      </c>
      <c r="B5" s="95" t="s">
        <v>114</v>
      </c>
      <c r="C5" s="95" t="s">
        <v>115</v>
      </c>
      <c r="D5" s="3" t="s">
        <v>1</v>
      </c>
      <c r="E5" s="3" t="s">
        <v>2</v>
      </c>
      <c r="F5" s="3" t="s">
        <v>3</v>
      </c>
      <c r="G5" s="3" t="s">
        <v>4</v>
      </c>
      <c r="H5" s="120" t="s">
        <v>5</v>
      </c>
      <c r="I5" s="129" t="s">
        <v>6</v>
      </c>
      <c r="J5" s="123" t="s">
        <v>7</v>
      </c>
      <c r="K5" s="3" t="s">
        <v>8</v>
      </c>
      <c r="L5" s="3" t="s">
        <v>9</v>
      </c>
      <c r="M5" s="3" t="s">
        <v>10</v>
      </c>
      <c r="N5" s="120" t="s">
        <v>11</v>
      </c>
      <c r="O5" s="129" t="s">
        <v>12</v>
      </c>
      <c r="P5" s="132"/>
      <c r="Q5" s="103"/>
    </row>
    <row r="6" spans="1:17" ht="15.75" customHeight="1">
      <c r="A6" s="204"/>
      <c r="B6" s="205"/>
      <c r="C6" s="205"/>
      <c r="D6" s="206"/>
      <c r="E6" s="206"/>
      <c r="F6" s="206"/>
      <c r="G6" s="206"/>
      <c r="H6" s="206"/>
      <c r="I6" s="234"/>
      <c r="J6" s="206"/>
      <c r="K6" s="206"/>
      <c r="L6" s="206"/>
      <c r="M6" s="206"/>
      <c r="N6" s="206"/>
      <c r="O6" s="234"/>
      <c r="P6" s="207"/>
      <c r="Q6" s="103"/>
    </row>
    <row r="7" spans="1:17" ht="12.75" customHeight="1">
      <c r="A7" s="213" t="s">
        <v>13</v>
      </c>
      <c r="B7" s="214"/>
      <c r="C7" s="214"/>
      <c r="D7" s="215"/>
      <c r="E7" s="215"/>
      <c r="F7" s="215"/>
      <c r="G7" s="215"/>
      <c r="H7" s="215"/>
      <c r="I7" s="215"/>
      <c r="J7" s="215"/>
      <c r="K7" s="215"/>
      <c r="L7" s="215"/>
      <c r="M7" s="215"/>
      <c r="N7" s="215"/>
      <c r="O7" s="215"/>
      <c r="P7" s="216"/>
      <c r="Q7" s="104"/>
    </row>
    <row r="8" spans="1:17" ht="12.75" customHeight="1">
      <c r="A8" s="111"/>
      <c r="B8" s="96" t="s">
        <v>117</v>
      </c>
      <c r="C8" s="98"/>
      <c r="D8" s="5"/>
      <c r="E8" s="5"/>
      <c r="F8" s="5"/>
      <c r="G8" s="5"/>
      <c r="H8" s="5"/>
      <c r="I8" s="6"/>
      <c r="J8" s="5"/>
      <c r="K8" s="5"/>
      <c r="L8" s="5"/>
      <c r="M8" s="5"/>
      <c r="N8" s="5"/>
      <c r="O8" s="6"/>
      <c r="P8" s="112"/>
      <c r="Q8" s="104"/>
    </row>
    <row r="9" spans="1:17" ht="12.75" customHeight="1">
      <c r="A9" s="111"/>
      <c r="B9" s="4" t="s">
        <v>116</v>
      </c>
      <c r="C9" s="4"/>
      <c r="D9" s="5"/>
      <c r="E9" s="5"/>
      <c r="F9" s="5"/>
      <c r="G9" s="5"/>
      <c r="H9" s="5"/>
      <c r="I9" s="6"/>
      <c r="J9" s="5"/>
      <c r="K9" s="5"/>
      <c r="L9" s="5"/>
      <c r="M9" s="5"/>
      <c r="N9" s="5"/>
      <c r="O9" s="6"/>
      <c r="P9" s="112"/>
      <c r="Q9" s="104"/>
    </row>
    <row r="10" spans="1:17" ht="12.75" customHeight="1" thickBot="1">
      <c r="A10" s="111"/>
      <c r="B10" s="4"/>
      <c r="C10" s="99"/>
      <c r="D10" s="5"/>
      <c r="E10" s="5"/>
      <c r="F10" s="5"/>
      <c r="G10" s="5"/>
      <c r="H10" s="5"/>
      <c r="I10" s="126"/>
      <c r="J10" s="5"/>
      <c r="K10" s="5"/>
      <c r="L10" s="5"/>
      <c r="M10" s="5"/>
      <c r="N10" s="5"/>
      <c r="O10" s="126"/>
      <c r="P10" s="112"/>
      <c r="Q10" s="104"/>
    </row>
    <row r="11" spans="1:17" ht="12.75" customHeight="1" thickBot="1">
      <c r="A11" s="113" t="s">
        <v>14</v>
      </c>
      <c r="B11" s="7"/>
      <c r="C11" s="7"/>
      <c r="D11" s="8">
        <f>SUM(D8:D10)</f>
        <v>0</v>
      </c>
      <c r="E11" s="8">
        <f>SUM(E8:E10)</f>
        <v>0</v>
      </c>
      <c r="F11" s="8">
        <f>SUM(F8:F10)</f>
        <v>0</v>
      </c>
      <c r="G11" s="8">
        <f>SUM(G8:G10)</f>
        <v>0</v>
      </c>
      <c r="H11" s="121">
        <f>SUM(H8:H10)</f>
        <v>0</v>
      </c>
      <c r="I11" s="130">
        <f>SUM(D11:H11)</f>
        <v>0</v>
      </c>
      <c r="J11" s="124">
        <f>SUM(J8:J10)</f>
        <v>0</v>
      </c>
      <c r="K11" s="8">
        <f>SUM(K8:K10)</f>
        <v>0</v>
      </c>
      <c r="L11" s="8">
        <f>SUM(L8:L10)</f>
        <v>0</v>
      </c>
      <c r="M11" s="8">
        <f>SUM(M8:M10)</f>
        <v>0</v>
      </c>
      <c r="N11" s="121">
        <f>SUM(N8:N10)</f>
        <v>0</v>
      </c>
      <c r="O11" s="130">
        <f>SUM(I11:N11)</f>
        <v>0</v>
      </c>
      <c r="P11" s="133"/>
      <c r="Q11" s="104"/>
    </row>
    <row r="12" spans="1:17" ht="12.75" customHeight="1">
      <c r="A12" s="208"/>
      <c r="B12" s="209"/>
      <c r="C12" s="209"/>
      <c r="D12" s="210"/>
      <c r="E12" s="210"/>
      <c r="F12" s="210"/>
      <c r="G12" s="210"/>
      <c r="H12" s="210"/>
      <c r="I12" s="211"/>
      <c r="J12" s="210"/>
      <c r="K12" s="210"/>
      <c r="L12" s="210"/>
      <c r="M12" s="210"/>
      <c r="N12" s="210"/>
      <c r="O12" s="211"/>
      <c r="P12" s="212"/>
      <c r="Q12" s="105"/>
    </row>
    <row r="13" spans="1:17" ht="12.75" customHeight="1">
      <c r="A13" s="213" t="s">
        <v>15</v>
      </c>
      <c r="B13" s="214"/>
      <c r="C13" s="214"/>
      <c r="D13" s="215"/>
      <c r="E13" s="215"/>
      <c r="F13" s="215"/>
      <c r="G13" s="215"/>
      <c r="H13" s="215"/>
      <c r="I13" s="215"/>
      <c r="J13" s="215"/>
      <c r="K13" s="215"/>
      <c r="L13" s="215"/>
      <c r="M13" s="215"/>
      <c r="N13" s="215"/>
      <c r="O13" s="215"/>
      <c r="P13" s="216"/>
      <c r="Q13" s="105"/>
    </row>
    <row r="14" spans="1:17" ht="15.75" customHeight="1">
      <c r="A14" s="217" t="s">
        <v>16</v>
      </c>
      <c r="B14" s="218"/>
      <c r="C14" s="218"/>
      <c r="D14" s="219"/>
      <c r="E14" s="219"/>
      <c r="F14" s="219"/>
      <c r="G14" s="219"/>
      <c r="H14" s="219"/>
      <c r="I14" s="219"/>
      <c r="J14" s="219"/>
      <c r="K14" s="219"/>
      <c r="L14" s="219"/>
      <c r="M14" s="219"/>
      <c r="N14" s="219"/>
      <c r="O14" s="219"/>
      <c r="P14" s="220"/>
      <c r="Q14" s="103"/>
    </row>
    <row r="15" spans="1:17" ht="24.75" customHeight="1">
      <c r="A15" s="114" t="s">
        <v>17</v>
      </c>
      <c r="B15" s="2"/>
      <c r="C15" s="2"/>
      <c r="D15" s="5"/>
      <c r="E15" s="5"/>
      <c r="F15" s="5"/>
      <c r="G15" s="5"/>
      <c r="H15" s="5"/>
      <c r="I15" s="6">
        <f>SUM(D15:H15)</f>
        <v>0</v>
      </c>
      <c r="J15" s="5"/>
      <c r="K15" s="5"/>
      <c r="L15" s="5"/>
      <c r="M15" s="5"/>
      <c r="N15" s="5"/>
      <c r="O15" s="6">
        <f>SUM(I15:N15)</f>
        <v>0</v>
      </c>
      <c r="P15" s="112"/>
      <c r="Q15" s="102"/>
    </row>
    <row r="16" spans="1:17" ht="24" customHeight="1">
      <c r="A16" s="114" t="s">
        <v>18</v>
      </c>
      <c r="B16" s="2"/>
      <c r="C16" s="2"/>
      <c r="D16" s="5"/>
      <c r="E16" s="5"/>
      <c r="F16" s="5"/>
      <c r="G16" s="5"/>
      <c r="H16" s="5"/>
      <c r="I16" s="6">
        <f>SUM(D16:H16)</f>
        <v>0</v>
      </c>
      <c r="J16" s="5"/>
      <c r="K16" s="5"/>
      <c r="L16" s="5"/>
      <c r="M16" s="5"/>
      <c r="N16" s="5"/>
      <c r="O16" s="6">
        <f>SUM(I16:N16)</f>
        <v>0</v>
      </c>
      <c r="P16" s="112"/>
      <c r="Q16" s="102"/>
    </row>
    <row r="17" spans="1:17" ht="24.75" customHeight="1">
      <c r="A17" s="114" t="s">
        <v>19</v>
      </c>
      <c r="B17" s="2"/>
      <c r="C17" s="2"/>
      <c r="D17" s="5"/>
      <c r="E17" s="5"/>
      <c r="F17" s="5"/>
      <c r="G17" s="5"/>
      <c r="H17" s="5"/>
      <c r="I17" s="6">
        <f>SUM(D17:H17)</f>
        <v>0</v>
      </c>
      <c r="J17" s="5"/>
      <c r="K17" s="5"/>
      <c r="L17" s="5"/>
      <c r="M17" s="5"/>
      <c r="N17" s="5"/>
      <c r="O17" s="6">
        <f>SUM(I17:N17)</f>
        <v>0</v>
      </c>
      <c r="P17" s="112"/>
      <c r="Q17" s="102"/>
    </row>
    <row r="18" spans="1:17" ht="16.5" customHeight="1">
      <c r="A18" s="217" t="s">
        <v>20</v>
      </c>
      <c r="B18" s="218"/>
      <c r="C18" s="218"/>
      <c r="D18" s="219"/>
      <c r="E18" s="219"/>
      <c r="F18" s="219"/>
      <c r="G18" s="219"/>
      <c r="H18" s="219"/>
      <c r="I18" s="219"/>
      <c r="J18" s="219"/>
      <c r="K18" s="219"/>
      <c r="L18" s="219"/>
      <c r="M18" s="219"/>
      <c r="N18" s="219"/>
      <c r="O18" s="219"/>
      <c r="P18" s="220"/>
      <c r="Q18" s="102"/>
    </row>
    <row r="19" spans="1:17" ht="27" customHeight="1">
      <c r="A19" s="114" t="s">
        <v>21</v>
      </c>
      <c r="B19" s="2"/>
      <c r="C19" s="2"/>
      <c r="D19" s="5"/>
      <c r="E19" s="5"/>
      <c r="F19" s="5"/>
      <c r="G19" s="5"/>
      <c r="H19" s="5"/>
      <c r="I19" s="6">
        <f>SUM(D19:H19)</f>
        <v>0</v>
      </c>
      <c r="J19" s="5"/>
      <c r="K19" s="5"/>
      <c r="L19" s="5"/>
      <c r="M19" s="5"/>
      <c r="N19" s="5"/>
      <c r="O19" s="6">
        <f>SUM(I19:N19)</f>
        <v>0</v>
      </c>
      <c r="P19" s="112"/>
      <c r="Q19" s="102"/>
    </row>
    <row r="20" spans="1:17" ht="24.75" customHeight="1">
      <c r="A20" s="114" t="s">
        <v>22</v>
      </c>
      <c r="B20" s="2"/>
      <c r="C20" s="2"/>
      <c r="D20" s="5"/>
      <c r="E20" s="5"/>
      <c r="F20" s="5"/>
      <c r="G20" s="5"/>
      <c r="H20" s="5"/>
      <c r="I20" s="6">
        <f>SUM(D20:H20)</f>
        <v>0</v>
      </c>
      <c r="J20" s="5"/>
      <c r="K20" s="5"/>
      <c r="L20" s="5"/>
      <c r="M20" s="5"/>
      <c r="N20" s="5"/>
      <c r="O20" s="6">
        <f>SUM(I20:N20)</f>
        <v>0</v>
      </c>
      <c r="P20" s="112"/>
      <c r="Q20" s="102"/>
    </row>
    <row r="21" spans="1:17" ht="24.75" customHeight="1">
      <c r="A21" s="114" t="s">
        <v>23</v>
      </c>
      <c r="B21" s="2"/>
      <c r="C21" s="2"/>
      <c r="D21" s="5"/>
      <c r="E21" s="5"/>
      <c r="F21" s="5"/>
      <c r="G21" s="5"/>
      <c r="H21" s="5"/>
      <c r="I21" s="6">
        <f>SUM(D21:H21)</f>
        <v>0</v>
      </c>
      <c r="J21" s="5"/>
      <c r="K21" s="5"/>
      <c r="L21" s="5"/>
      <c r="M21" s="5"/>
      <c r="N21" s="5"/>
      <c r="O21" s="6">
        <f>SUM(I21:N21)</f>
        <v>0</v>
      </c>
      <c r="P21" s="112"/>
      <c r="Q21" s="102"/>
    </row>
    <row r="22" spans="1:17" ht="19.5" customHeight="1">
      <c r="A22" s="204" t="s">
        <v>24</v>
      </c>
      <c r="B22" s="205"/>
      <c r="C22" s="205"/>
      <c r="D22" s="206"/>
      <c r="E22" s="206"/>
      <c r="F22" s="206"/>
      <c r="G22" s="206"/>
      <c r="H22" s="206"/>
      <c r="I22" s="206"/>
      <c r="J22" s="206"/>
      <c r="K22" s="206"/>
      <c r="L22" s="206"/>
      <c r="M22" s="206"/>
      <c r="N22" s="206"/>
      <c r="O22" s="206"/>
      <c r="P22" s="207"/>
      <c r="Q22" s="102"/>
    </row>
    <row r="23" spans="1:17" ht="37.5" customHeight="1">
      <c r="A23" s="114" t="s">
        <v>25</v>
      </c>
      <c r="B23" s="96" t="s">
        <v>125</v>
      </c>
      <c r="C23" s="2" t="s">
        <v>120</v>
      </c>
      <c r="D23" s="5">
        <v>1.34</v>
      </c>
      <c r="E23" s="5"/>
      <c r="F23" s="5"/>
      <c r="G23" s="5"/>
      <c r="H23" s="5"/>
      <c r="I23" s="6">
        <f>SUM(D23:H23)</f>
        <v>1.34</v>
      </c>
      <c r="J23" s="5"/>
      <c r="K23" s="5"/>
      <c r="L23" s="5"/>
      <c r="M23" s="5"/>
      <c r="N23" s="5"/>
      <c r="O23" s="6">
        <f>SUM(I23:N23)</f>
        <v>1.34</v>
      </c>
      <c r="P23" s="112"/>
      <c r="Q23" s="105"/>
    </row>
    <row r="24" spans="1:17" ht="24.75" customHeight="1">
      <c r="A24" s="114" t="s">
        <v>26</v>
      </c>
      <c r="B24" s="2"/>
      <c r="C24" s="2"/>
      <c r="D24" s="5"/>
      <c r="E24" s="5"/>
      <c r="F24" s="5"/>
      <c r="G24" s="5"/>
      <c r="H24" s="5"/>
      <c r="I24" s="6">
        <f>SUM(D24:H24)</f>
        <v>0</v>
      </c>
      <c r="J24" s="5"/>
      <c r="K24" s="5"/>
      <c r="L24" s="5"/>
      <c r="M24" s="5"/>
      <c r="N24" s="5"/>
      <c r="O24" s="6">
        <f>SUM(I24:N24)</f>
        <v>0</v>
      </c>
      <c r="P24" s="112"/>
      <c r="Q24" s="102"/>
    </row>
    <row r="25" spans="1:17" ht="24.75" customHeight="1">
      <c r="A25" s="114" t="s">
        <v>27</v>
      </c>
      <c r="B25" s="2"/>
      <c r="C25" s="2"/>
      <c r="D25" s="5"/>
      <c r="E25" s="5"/>
      <c r="F25" s="5"/>
      <c r="G25" s="5"/>
      <c r="H25" s="5"/>
      <c r="I25" s="6">
        <f>SUM(D25:H25)</f>
        <v>0</v>
      </c>
      <c r="J25" s="5"/>
      <c r="K25" s="5"/>
      <c r="L25" s="5"/>
      <c r="M25" s="5"/>
      <c r="N25" s="5"/>
      <c r="O25" s="6">
        <f>SUM(I25:N25)</f>
        <v>0</v>
      </c>
      <c r="P25" s="112"/>
      <c r="Q25" s="102"/>
    </row>
    <row r="26" spans="1:17" ht="24.75" customHeight="1">
      <c r="A26" s="114" t="s">
        <v>28</v>
      </c>
      <c r="B26" s="2"/>
      <c r="C26" s="2"/>
      <c r="D26" s="5"/>
      <c r="E26" s="5"/>
      <c r="F26" s="5"/>
      <c r="G26" s="5"/>
      <c r="H26" s="5"/>
      <c r="I26" s="6">
        <f>SUM(D26:H26)</f>
        <v>0</v>
      </c>
      <c r="J26" s="5"/>
      <c r="K26" s="5"/>
      <c r="L26" s="5"/>
      <c r="M26" s="5"/>
      <c r="N26" s="5"/>
      <c r="O26" s="6">
        <f>SUM(I26:N26)</f>
        <v>0</v>
      </c>
      <c r="P26" s="112"/>
      <c r="Q26" s="102"/>
    </row>
    <row r="27" spans="1:17" ht="24" customHeight="1">
      <c r="A27" s="114" t="s">
        <v>29</v>
      </c>
      <c r="B27" s="2"/>
      <c r="C27" s="2"/>
      <c r="D27" s="5"/>
      <c r="E27" s="5"/>
      <c r="F27" s="5"/>
      <c r="G27" s="5"/>
      <c r="H27" s="5"/>
      <c r="I27" s="6">
        <f>SUM(D27:H27)</f>
        <v>0</v>
      </c>
      <c r="J27" s="5"/>
      <c r="K27" s="5"/>
      <c r="L27" s="5"/>
      <c r="M27" s="5"/>
      <c r="N27" s="5"/>
      <c r="O27" s="6">
        <f>SUM(I27:N27)</f>
        <v>0</v>
      </c>
      <c r="P27" s="112"/>
      <c r="Q27" s="102"/>
    </row>
    <row r="28" spans="1:17" ht="19.5" customHeight="1">
      <c r="A28" s="204" t="s">
        <v>30</v>
      </c>
      <c r="B28" s="205"/>
      <c r="C28" s="205"/>
      <c r="D28" s="206"/>
      <c r="E28" s="206"/>
      <c r="F28" s="206"/>
      <c r="G28" s="206"/>
      <c r="H28" s="206"/>
      <c r="I28" s="206"/>
      <c r="J28" s="206"/>
      <c r="K28" s="206"/>
      <c r="L28" s="206"/>
      <c r="M28" s="206"/>
      <c r="N28" s="206"/>
      <c r="O28" s="206"/>
      <c r="P28" s="207"/>
      <c r="Q28" s="102"/>
    </row>
    <row r="29" spans="1:17" ht="24.75" customHeight="1">
      <c r="A29" s="114" t="s">
        <v>31</v>
      </c>
      <c r="B29" s="2"/>
      <c r="C29" s="2"/>
      <c r="D29" s="5"/>
      <c r="E29" s="5"/>
      <c r="F29" s="5"/>
      <c r="G29" s="5"/>
      <c r="H29" s="5"/>
      <c r="I29" s="6">
        <f>SUM(D29:H29)</f>
        <v>0</v>
      </c>
      <c r="J29" s="5"/>
      <c r="K29" s="5"/>
      <c r="L29" s="5"/>
      <c r="M29" s="5"/>
      <c r="N29" s="5"/>
      <c r="O29" s="6">
        <f>SUM(I29:N29)</f>
        <v>0</v>
      </c>
      <c r="P29" s="112"/>
      <c r="Q29" s="102"/>
    </row>
    <row r="30" spans="1:17" ht="24" customHeight="1">
      <c r="A30" s="114" t="s">
        <v>32</v>
      </c>
      <c r="B30" s="2"/>
      <c r="C30" s="2"/>
      <c r="D30" s="5"/>
      <c r="E30" s="5"/>
      <c r="F30" s="5"/>
      <c r="G30" s="5"/>
      <c r="H30" s="5"/>
      <c r="I30" s="6">
        <f>SUM(D30:H30)</f>
        <v>0</v>
      </c>
      <c r="J30" s="5"/>
      <c r="K30" s="5"/>
      <c r="L30" s="5"/>
      <c r="M30" s="5"/>
      <c r="N30" s="5"/>
      <c r="O30" s="6">
        <f>SUM(I30:N30)</f>
        <v>0</v>
      </c>
      <c r="P30" s="112"/>
      <c r="Q30" s="102"/>
    </row>
    <row r="31" spans="1:17" ht="24.75" customHeight="1">
      <c r="A31" s="114" t="s">
        <v>33</v>
      </c>
      <c r="B31" s="2"/>
      <c r="C31" s="2"/>
      <c r="D31" s="5"/>
      <c r="E31" s="5"/>
      <c r="F31" s="5"/>
      <c r="G31" s="5"/>
      <c r="H31" s="5"/>
      <c r="I31" s="6">
        <f>SUM(D31:H31)</f>
        <v>0</v>
      </c>
      <c r="J31" s="5"/>
      <c r="K31" s="5"/>
      <c r="L31" s="5"/>
      <c r="M31" s="5"/>
      <c r="N31" s="5"/>
      <c r="O31" s="6">
        <f>SUM(I31:N31)</f>
        <v>0</v>
      </c>
      <c r="P31" s="112"/>
      <c r="Q31" s="102"/>
    </row>
    <row r="32" spans="1:17" ht="19.5" customHeight="1">
      <c r="A32" s="204" t="s">
        <v>34</v>
      </c>
      <c r="B32" s="205"/>
      <c r="C32" s="205"/>
      <c r="D32" s="206"/>
      <c r="E32" s="206"/>
      <c r="F32" s="206"/>
      <c r="G32" s="206"/>
      <c r="H32" s="206"/>
      <c r="I32" s="206"/>
      <c r="J32" s="206"/>
      <c r="K32" s="206"/>
      <c r="L32" s="206"/>
      <c r="M32" s="206"/>
      <c r="N32" s="206"/>
      <c r="O32" s="206"/>
      <c r="P32" s="207"/>
      <c r="Q32" s="102"/>
    </row>
    <row r="33" spans="1:17" ht="22.5" customHeight="1">
      <c r="A33" s="114" t="s">
        <v>35</v>
      </c>
      <c r="B33" s="2" t="s">
        <v>126</v>
      </c>
      <c r="C33" s="2" t="s">
        <v>122</v>
      </c>
      <c r="D33" s="5">
        <v>0.54</v>
      </c>
      <c r="E33" s="5"/>
      <c r="F33" s="5"/>
      <c r="G33" s="5"/>
      <c r="H33" s="5"/>
      <c r="I33" s="6">
        <f>SUM(D33:H33)</f>
        <v>0.54</v>
      </c>
      <c r="J33" s="5"/>
      <c r="K33" s="5"/>
      <c r="L33" s="5"/>
      <c r="M33" s="5"/>
      <c r="N33" s="5"/>
      <c r="O33" s="6">
        <f aca="true" t="shared" si="0" ref="O33:O38">SUM(I33:N33)</f>
        <v>0.54</v>
      </c>
      <c r="P33" s="112"/>
      <c r="Q33" s="102"/>
    </row>
    <row r="34" spans="1:17" ht="24.75" customHeight="1">
      <c r="A34" s="114" t="s">
        <v>36</v>
      </c>
      <c r="B34" s="2"/>
      <c r="C34" s="2"/>
      <c r="D34" s="5"/>
      <c r="E34" s="5"/>
      <c r="F34" s="5"/>
      <c r="G34" s="5"/>
      <c r="H34" s="5"/>
      <c r="I34" s="6">
        <f>SUM(D34:H34)</f>
        <v>0</v>
      </c>
      <c r="J34" s="5"/>
      <c r="K34" s="5"/>
      <c r="L34" s="5"/>
      <c r="M34" s="5"/>
      <c r="N34" s="5"/>
      <c r="O34" s="6">
        <f t="shared" si="0"/>
        <v>0</v>
      </c>
      <c r="P34" s="112"/>
      <c r="Q34" s="102"/>
    </row>
    <row r="35" spans="1:17" ht="18" customHeight="1">
      <c r="A35" s="204" t="s">
        <v>37</v>
      </c>
      <c r="B35" s="205"/>
      <c r="C35" s="205"/>
      <c r="D35" s="206"/>
      <c r="E35" s="206"/>
      <c r="F35" s="206"/>
      <c r="G35" s="206"/>
      <c r="H35" s="206"/>
      <c r="I35" s="206"/>
      <c r="J35" s="206"/>
      <c r="K35" s="206"/>
      <c r="L35" s="206"/>
      <c r="M35" s="206"/>
      <c r="N35" s="206"/>
      <c r="O35" s="206"/>
      <c r="P35" s="207"/>
      <c r="Q35" s="102"/>
    </row>
    <row r="36" spans="1:17" ht="27" customHeight="1">
      <c r="A36" s="114" t="s">
        <v>38</v>
      </c>
      <c r="B36" s="2" t="s">
        <v>123</v>
      </c>
      <c r="C36" s="2" t="s">
        <v>121</v>
      </c>
      <c r="D36" s="5">
        <v>0.4</v>
      </c>
      <c r="E36" s="5"/>
      <c r="F36" s="5"/>
      <c r="G36" s="5"/>
      <c r="H36" s="5"/>
      <c r="I36" s="6">
        <f>SUM(D36:H36)</f>
        <v>0.4</v>
      </c>
      <c r="J36" s="5"/>
      <c r="K36" s="5"/>
      <c r="L36" s="5"/>
      <c r="M36" s="5"/>
      <c r="N36" s="5"/>
      <c r="O36" s="6">
        <f t="shared" si="0"/>
        <v>0.4</v>
      </c>
      <c r="P36" s="112"/>
      <c r="Q36" s="102"/>
    </row>
    <row r="37" spans="1:17" ht="24.75" customHeight="1">
      <c r="A37" s="114" t="s">
        <v>39</v>
      </c>
      <c r="B37" s="2"/>
      <c r="C37" s="2"/>
      <c r="D37" s="5"/>
      <c r="E37" s="5"/>
      <c r="F37" s="5"/>
      <c r="G37" s="5"/>
      <c r="H37" s="5"/>
      <c r="I37" s="6">
        <f>SUM(D37:H37)</f>
        <v>0</v>
      </c>
      <c r="J37" s="5"/>
      <c r="K37" s="5"/>
      <c r="L37" s="5"/>
      <c r="M37" s="5"/>
      <c r="N37" s="5"/>
      <c r="O37" s="6">
        <f t="shared" si="0"/>
        <v>0</v>
      </c>
      <c r="P37" s="112"/>
      <c r="Q37" s="102"/>
    </row>
    <row r="38" spans="1:17" ht="25.5" customHeight="1" thickBot="1">
      <c r="A38" s="114" t="s">
        <v>40</v>
      </c>
      <c r="B38" s="2"/>
      <c r="C38" s="2"/>
      <c r="D38" s="5"/>
      <c r="E38" s="5"/>
      <c r="F38" s="5"/>
      <c r="G38" s="5"/>
      <c r="H38" s="5"/>
      <c r="I38" s="126">
        <f>SUM(D38:H38)</f>
        <v>0</v>
      </c>
      <c r="J38" s="5"/>
      <c r="K38" s="5"/>
      <c r="L38" s="5"/>
      <c r="M38" s="5"/>
      <c r="N38" s="5"/>
      <c r="O38" s="126">
        <f t="shared" si="0"/>
        <v>0</v>
      </c>
      <c r="P38" s="112"/>
      <c r="Q38" s="102"/>
    </row>
    <row r="39" spans="1:17" ht="15" customHeight="1" thickBot="1">
      <c r="A39" s="113" t="s">
        <v>14</v>
      </c>
      <c r="B39" s="7"/>
      <c r="C39" s="7"/>
      <c r="D39" s="8">
        <f>SUM(D36:D38,D33:D34,D29:D31,D23:D27,D19:D21,D15:D17)</f>
        <v>2.2800000000000002</v>
      </c>
      <c r="E39" s="8">
        <f>SUM(E36:E38,E33:E34,E29:E31,E24:E27,E19:E21,E15:E17)</f>
        <v>0</v>
      </c>
      <c r="F39" s="8">
        <f>SUM(F36:F38,F33:F34,F29:F31,F24:F27,F19:F21,F15:F17)</f>
        <v>0</v>
      </c>
      <c r="G39" s="8">
        <f>SUM(G36:G38,G33:G34,G29:G31,G24:G27,G19:G21,G15:G17)</f>
        <v>0</v>
      </c>
      <c r="H39" s="121">
        <f>SUM(H36:H38,H33:H34,H29:H31,H24:H27,H19:H21,H15:H17)</f>
        <v>0</v>
      </c>
      <c r="I39" s="130">
        <f>SUM(D39:H39)</f>
        <v>2.2800000000000002</v>
      </c>
      <c r="J39" s="124">
        <f>SUM(J36:J38,J33:J34,J29:J31,J24:J27,J19:J21,J15:J17)</f>
        <v>0</v>
      </c>
      <c r="K39" s="8">
        <f>SUM(K36:K38,K33:K34,K29:K31,K24:K27,K19:K21,K15:K17)</f>
        <v>0</v>
      </c>
      <c r="L39" s="8">
        <f>SUM(L36:L38,L33:L34,L29:L31,L24:L27,L19:L21,L15:L17)</f>
        <v>0</v>
      </c>
      <c r="M39" s="8">
        <f>SUM(M36:M38,M33:M34,M29:M31,M24:M27,M19:M21,M15:M17)</f>
        <v>0</v>
      </c>
      <c r="N39" s="121">
        <f>SUM(N36:N38,N33:N34,N29:N31,N24:N27,N19:N21,N15:N17)</f>
        <v>0</v>
      </c>
      <c r="O39" s="130">
        <f>SUM(I39:N39)</f>
        <v>2.2800000000000002</v>
      </c>
      <c r="P39" s="133"/>
      <c r="Q39" s="105"/>
    </row>
    <row r="40" spans="1:17" ht="15" customHeight="1">
      <c r="A40" s="208"/>
      <c r="B40" s="209"/>
      <c r="C40" s="209"/>
      <c r="D40" s="210"/>
      <c r="E40" s="210"/>
      <c r="F40" s="210"/>
      <c r="G40" s="210"/>
      <c r="H40" s="210"/>
      <c r="I40" s="211"/>
      <c r="J40" s="210"/>
      <c r="K40" s="210"/>
      <c r="L40" s="210"/>
      <c r="M40" s="210"/>
      <c r="N40" s="210"/>
      <c r="O40" s="211"/>
      <c r="P40" s="212"/>
      <c r="Q40" s="105"/>
    </row>
    <row r="41" spans="1:17" ht="18" customHeight="1">
      <c r="A41" s="213" t="s">
        <v>41</v>
      </c>
      <c r="B41" s="214"/>
      <c r="C41" s="214"/>
      <c r="D41" s="215"/>
      <c r="E41" s="215"/>
      <c r="F41" s="215"/>
      <c r="G41" s="215"/>
      <c r="H41" s="215"/>
      <c r="I41" s="215"/>
      <c r="J41" s="215"/>
      <c r="K41" s="215"/>
      <c r="L41" s="215"/>
      <c r="M41" s="215"/>
      <c r="N41" s="215"/>
      <c r="O41" s="215"/>
      <c r="P41" s="216"/>
      <c r="Q41" s="102"/>
    </row>
    <row r="42" spans="1:17" ht="16.5" customHeight="1">
      <c r="A42" s="204" t="s">
        <v>42</v>
      </c>
      <c r="B42" s="205"/>
      <c r="C42" s="205"/>
      <c r="D42" s="206"/>
      <c r="E42" s="206"/>
      <c r="F42" s="206"/>
      <c r="G42" s="206"/>
      <c r="H42" s="206"/>
      <c r="I42" s="206"/>
      <c r="J42" s="206"/>
      <c r="K42" s="206"/>
      <c r="L42" s="206"/>
      <c r="M42" s="206"/>
      <c r="N42" s="206"/>
      <c r="O42" s="206"/>
      <c r="P42" s="207"/>
      <c r="Q42" s="102"/>
    </row>
    <row r="43" spans="1:17" ht="65.25" customHeight="1">
      <c r="A43" s="114" t="s">
        <v>43</v>
      </c>
      <c r="B43" s="2" t="s">
        <v>127</v>
      </c>
      <c r="C43" s="2" t="s">
        <v>124</v>
      </c>
      <c r="D43" s="5">
        <v>6.88</v>
      </c>
      <c r="E43" s="5"/>
      <c r="F43" s="5"/>
      <c r="G43" s="5"/>
      <c r="H43" s="5"/>
      <c r="I43" s="6">
        <f aca="true" t="shared" si="1" ref="I43:I48">SUM(D43:H43)</f>
        <v>6.88</v>
      </c>
      <c r="J43" s="5"/>
      <c r="K43" s="5"/>
      <c r="L43" s="5"/>
      <c r="M43" s="5"/>
      <c r="N43" s="5"/>
      <c r="O43" s="6">
        <f aca="true" t="shared" si="2" ref="O43:O48">SUM(I43:N43)</f>
        <v>6.88</v>
      </c>
      <c r="P43" s="112"/>
      <c r="Q43" s="105"/>
    </row>
    <row r="44" spans="1:17" ht="24.75" customHeight="1">
      <c r="A44" s="114" t="s">
        <v>44</v>
      </c>
      <c r="B44" s="2"/>
      <c r="C44" s="2"/>
      <c r="D44" s="5"/>
      <c r="E44" s="5"/>
      <c r="F44" s="5"/>
      <c r="G44" s="5"/>
      <c r="H44" s="5"/>
      <c r="I44" s="6">
        <f>SUM(D44:H44)</f>
        <v>0</v>
      </c>
      <c r="J44" s="5"/>
      <c r="K44" s="5"/>
      <c r="L44" s="5"/>
      <c r="M44" s="5"/>
      <c r="N44" s="5"/>
      <c r="O44" s="6">
        <f t="shared" si="2"/>
        <v>0</v>
      </c>
      <c r="P44" s="112"/>
      <c r="Q44" s="102"/>
    </row>
    <row r="45" spans="1:17" ht="27" customHeight="1">
      <c r="A45" s="114" t="s">
        <v>45</v>
      </c>
      <c r="B45" s="2"/>
      <c r="C45" s="2"/>
      <c r="D45" s="5"/>
      <c r="E45" s="5"/>
      <c r="F45" s="5"/>
      <c r="G45" s="5"/>
      <c r="H45" s="5"/>
      <c r="I45" s="6">
        <f>SUM(D45:H45)</f>
        <v>0</v>
      </c>
      <c r="J45" s="5"/>
      <c r="K45" s="5"/>
      <c r="L45" s="5"/>
      <c r="M45" s="5"/>
      <c r="N45" s="5"/>
      <c r="O45" s="6">
        <f t="shared" si="2"/>
        <v>0</v>
      </c>
      <c r="P45" s="112"/>
      <c r="Q45" s="102"/>
    </row>
    <row r="46" spans="1:17" ht="24.75" customHeight="1">
      <c r="A46" s="114" t="s">
        <v>46</v>
      </c>
      <c r="B46" s="2"/>
      <c r="C46" s="2"/>
      <c r="D46" s="5"/>
      <c r="E46" s="5"/>
      <c r="F46" s="5"/>
      <c r="G46" s="5"/>
      <c r="H46" s="5"/>
      <c r="I46" s="6">
        <f t="shared" si="1"/>
        <v>0</v>
      </c>
      <c r="J46" s="5"/>
      <c r="K46" s="5"/>
      <c r="L46" s="5"/>
      <c r="M46" s="5"/>
      <c r="N46" s="5"/>
      <c r="O46" s="6">
        <f t="shared" si="2"/>
        <v>0</v>
      </c>
      <c r="P46" s="112"/>
      <c r="Q46" s="102"/>
    </row>
    <row r="47" spans="1:17" ht="25.5" customHeight="1">
      <c r="A47" s="114" t="s">
        <v>47</v>
      </c>
      <c r="B47" s="2"/>
      <c r="C47" s="2"/>
      <c r="D47" s="5"/>
      <c r="E47" s="5"/>
      <c r="F47" s="5"/>
      <c r="G47" s="5"/>
      <c r="H47" s="5"/>
      <c r="I47" s="6">
        <f t="shared" si="1"/>
        <v>0</v>
      </c>
      <c r="J47" s="5"/>
      <c r="K47" s="5"/>
      <c r="L47" s="5"/>
      <c r="M47" s="5"/>
      <c r="N47" s="5"/>
      <c r="O47" s="6">
        <f t="shared" si="2"/>
        <v>0</v>
      </c>
      <c r="P47" s="112"/>
      <c r="Q47" s="102"/>
    </row>
    <row r="48" spans="1:17" ht="24.75" customHeight="1">
      <c r="A48" s="114" t="s">
        <v>48</v>
      </c>
      <c r="B48" s="2"/>
      <c r="C48" s="2"/>
      <c r="D48" s="5"/>
      <c r="E48" s="5"/>
      <c r="F48" s="5"/>
      <c r="G48" s="5"/>
      <c r="H48" s="5"/>
      <c r="I48" s="6">
        <f t="shared" si="1"/>
        <v>0</v>
      </c>
      <c r="J48" s="5"/>
      <c r="K48" s="5"/>
      <c r="L48" s="5"/>
      <c r="M48" s="5"/>
      <c r="N48" s="5"/>
      <c r="O48" s="6">
        <f t="shared" si="2"/>
        <v>0</v>
      </c>
      <c r="P48" s="112"/>
      <c r="Q48" s="102"/>
    </row>
    <row r="49" spans="1:17" ht="16.5" customHeight="1">
      <c r="A49" s="204" t="s">
        <v>49</v>
      </c>
      <c r="B49" s="205"/>
      <c r="C49" s="205"/>
      <c r="D49" s="206"/>
      <c r="E49" s="206"/>
      <c r="F49" s="206"/>
      <c r="G49" s="206"/>
      <c r="H49" s="206"/>
      <c r="I49" s="206"/>
      <c r="J49" s="206"/>
      <c r="K49" s="206"/>
      <c r="L49" s="206"/>
      <c r="M49" s="206"/>
      <c r="N49" s="206"/>
      <c r="O49" s="206"/>
      <c r="P49" s="207"/>
      <c r="Q49" s="102"/>
    </row>
    <row r="50" spans="1:17" ht="24" customHeight="1">
      <c r="A50" s="114" t="s">
        <v>50</v>
      </c>
      <c r="B50" s="2"/>
      <c r="C50" s="2"/>
      <c r="D50" s="5"/>
      <c r="E50" s="5"/>
      <c r="F50" s="5"/>
      <c r="G50" s="5"/>
      <c r="H50" s="5"/>
      <c r="I50" s="6">
        <f>SUM(D50:H50)</f>
        <v>0</v>
      </c>
      <c r="J50" s="5"/>
      <c r="K50" s="5"/>
      <c r="L50" s="5"/>
      <c r="M50" s="5"/>
      <c r="N50" s="5"/>
      <c r="O50" s="6">
        <f>SUM(I50:N50)</f>
        <v>0</v>
      </c>
      <c r="P50" s="112"/>
      <c r="Q50" s="102"/>
    </row>
    <row r="51" spans="1:17" ht="21.75" customHeight="1">
      <c r="A51" s="114" t="s">
        <v>51</v>
      </c>
      <c r="B51" s="2"/>
      <c r="C51" s="2"/>
      <c r="D51" s="5"/>
      <c r="E51" s="5"/>
      <c r="F51" s="5"/>
      <c r="G51" s="5"/>
      <c r="H51" s="5"/>
      <c r="I51" s="6">
        <f>SUM(D51:H51)</f>
        <v>0</v>
      </c>
      <c r="J51" s="5"/>
      <c r="K51" s="5"/>
      <c r="L51" s="5"/>
      <c r="M51" s="5"/>
      <c r="N51" s="5"/>
      <c r="O51" s="6">
        <f>SUM(I51:N51)</f>
        <v>0</v>
      </c>
      <c r="P51" s="112"/>
      <c r="Q51" s="102"/>
    </row>
    <row r="52" spans="1:17" ht="16.5" customHeight="1">
      <c r="A52" s="204" t="s">
        <v>52</v>
      </c>
      <c r="B52" s="205"/>
      <c r="C52" s="205"/>
      <c r="D52" s="206"/>
      <c r="E52" s="206"/>
      <c r="F52" s="206"/>
      <c r="G52" s="206"/>
      <c r="H52" s="206"/>
      <c r="I52" s="206"/>
      <c r="J52" s="206"/>
      <c r="K52" s="206"/>
      <c r="L52" s="206"/>
      <c r="M52" s="206"/>
      <c r="N52" s="206"/>
      <c r="O52" s="206"/>
      <c r="P52" s="207"/>
      <c r="Q52" s="102"/>
    </row>
    <row r="53" spans="1:17" ht="21.75" customHeight="1">
      <c r="A53" s="114" t="s">
        <v>53</v>
      </c>
      <c r="B53" s="2"/>
      <c r="C53" s="2"/>
      <c r="D53" s="5"/>
      <c r="E53" s="5"/>
      <c r="F53" s="5"/>
      <c r="G53" s="5"/>
      <c r="H53" s="5"/>
      <c r="I53" s="6">
        <f>SUM(D53:H53)</f>
        <v>0</v>
      </c>
      <c r="J53" s="5"/>
      <c r="K53" s="5"/>
      <c r="L53" s="5"/>
      <c r="M53" s="5"/>
      <c r="N53" s="5"/>
      <c r="O53" s="6">
        <f>SUM(I53:N53)</f>
        <v>0</v>
      </c>
      <c r="P53" s="112"/>
      <c r="Q53" s="102"/>
    </row>
    <row r="54" spans="1:17" ht="24.75" customHeight="1">
      <c r="A54" s="114" t="s">
        <v>54</v>
      </c>
      <c r="B54" s="2"/>
      <c r="C54" s="2"/>
      <c r="D54" s="5"/>
      <c r="E54" s="5"/>
      <c r="F54" s="5"/>
      <c r="G54" s="5"/>
      <c r="H54" s="5"/>
      <c r="I54" s="6">
        <f>SUM(D54:H54)</f>
        <v>0</v>
      </c>
      <c r="J54" s="5"/>
      <c r="K54" s="5"/>
      <c r="L54" s="5"/>
      <c r="M54" s="5"/>
      <c r="N54" s="5"/>
      <c r="O54" s="6">
        <f>SUM(I54:N54)</f>
        <v>0</v>
      </c>
      <c r="P54" s="112"/>
      <c r="Q54" s="102"/>
    </row>
    <row r="55" spans="1:17" ht="15.75" customHeight="1">
      <c r="A55" s="204" t="s">
        <v>55</v>
      </c>
      <c r="B55" s="205"/>
      <c r="C55" s="205"/>
      <c r="D55" s="206"/>
      <c r="E55" s="206"/>
      <c r="F55" s="206"/>
      <c r="G55" s="206"/>
      <c r="H55" s="206"/>
      <c r="I55" s="206"/>
      <c r="J55" s="206"/>
      <c r="K55" s="206"/>
      <c r="L55" s="206"/>
      <c r="M55" s="206"/>
      <c r="N55" s="206"/>
      <c r="O55" s="206"/>
      <c r="P55" s="207"/>
      <c r="Q55" s="102"/>
    </row>
    <row r="56" spans="1:17" ht="24.75" customHeight="1">
      <c r="A56" s="114" t="s">
        <v>56</v>
      </c>
      <c r="B56" s="2"/>
      <c r="C56" s="2"/>
      <c r="D56" s="5"/>
      <c r="E56" s="5"/>
      <c r="F56" s="5"/>
      <c r="G56" s="5"/>
      <c r="H56" s="5"/>
      <c r="I56" s="6">
        <f>SUM(D56:H56)</f>
        <v>0</v>
      </c>
      <c r="J56" s="5"/>
      <c r="K56" s="5"/>
      <c r="L56" s="5"/>
      <c r="M56" s="5"/>
      <c r="N56" s="5"/>
      <c r="O56" s="6">
        <f>SUM(I56:N56)</f>
        <v>0</v>
      </c>
      <c r="P56" s="112"/>
      <c r="Q56" s="102"/>
    </row>
    <row r="57" spans="1:17" ht="24" customHeight="1">
      <c r="A57" s="114" t="s">
        <v>57</v>
      </c>
      <c r="B57" s="2"/>
      <c r="C57" s="2"/>
      <c r="D57" s="5"/>
      <c r="E57" s="5"/>
      <c r="F57" s="5"/>
      <c r="G57" s="5"/>
      <c r="H57" s="5"/>
      <c r="I57" s="6">
        <f>SUM(D57:H57)</f>
        <v>0</v>
      </c>
      <c r="J57" s="5"/>
      <c r="K57" s="5"/>
      <c r="L57" s="5"/>
      <c r="M57" s="5"/>
      <c r="N57" s="5"/>
      <c r="O57" s="6">
        <f>SUM(I57:N57)</f>
        <v>0</v>
      </c>
      <c r="P57" s="112"/>
      <c r="Q57" s="102"/>
    </row>
    <row r="58" spans="1:17" ht="25.5" customHeight="1" thickBot="1">
      <c r="A58" s="114" t="s">
        <v>58</v>
      </c>
      <c r="B58" s="2"/>
      <c r="C58" s="2"/>
      <c r="D58" s="5"/>
      <c r="E58" s="5"/>
      <c r="F58" s="5"/>
      <c r="G58" s="5"/>
      <c r="H58" s="5"/>
      <c r="I58" s="127">
        <f>SUM(D58:H58)</f>
        <v>0</v>
      </c>
      <c r="J58" s="5"/>
      <c r="K58" s="5"/>
      <c r="L58" s="5"/>
      <c r="M58" s="5"/>
      <c r="N58" s="5"/>
      <c r="O58" s="127">
        <f>SUM(I58:N58)</f>
        <v>0</v>
      </c>
      <c r="P58" s="112"/>
      <c r="Q58" s="102"/>
    </row>
    <row r="59" spans="1:17" ht="15" customHeight="1" thickBot="1">
      <c r="A59" s="113" t="s">
        <v>14</v>
      </c>
      <c r="B59" s="7"/>
      <c r="C59" s="7"/>
      <c r="D59" s="8">
        <f>SUM(D56:D58,D53:D54,D50:D51,D43:D48)</f>
        <v>6.88</v>
      </c>
      <c r="E59" s="8">
        <f>SUM(E56:E58,E53:E54,E50:E51,E44:E48)</f>
        <v>0</v>
      </c>
      <c r="F59" s="8">
        <f>SUM(F56:F58,F53:F54,F50:F51,F44:F48)</f>
        <v>0</v>
      </c>
      <c r="G59" s="8">
        <f>SUM(G56:G58,G53:G54,G50:G51,G44:G48)</f>
        <v>0</v>
      </c>
      <c r="H59" s="121">
        <f>SUM(H56:H58,H53:H54,H50:H51,H44:H48)</f>
        <v>0</v>
      </c>
      <c r="I59" s="130">
        <f>SUM(D59:H59)</f>
        <v>6.88</v>
      </c>
      <c r="J59" s="124">
        <f>SUM(J56:J58,J53:J54,J50:J51,J44:J48)</f>
        <v>0</v>
      </c>
      <c r="K59" s="8">
        <f>SUM(K56:K58,K53:K54,K50:K51,K44:K48)</f>
        <v>0</v>
      </c>
      <c r="L59" s="8">
        <f>SUM(L56:L58,L53:L54,L50:L51,L44:L48)</f>
        <v>0</v>
      </c>
      <c r="M59" s="8">
        <f>SUM(M56:M58,M53:M54,M50:M51,M44:M48)</f>
        <v>0</v>
      </c>
      <c r="N59" s="121">
        <f>SUM(N56:N58,N53:N54,N50:N51,N44:N48)</f>
        <v>0</v>
      </c>
      <c r="O59" s="130">
        <f>SUM(I59:N59)</f>
        <v>6.88</v>
      </c>
      <c r="P59" s="133"/>
      <c r="Q59" s="105"/>
    </row>
    <row r="60" spans="1:17" ht="15" customHeight="1">
      <c r="A60" s="208"/>
      <c r="B60" s="209"/>
      <c r="C60" s="209"/>
      <c r="D60" s="210"/>
      <c r="E60" s="210"/>
      <c r="F60" s="210"/>
      <c r="G60" s="210"/>
      <c r="H60" s="210"/>
      <c r="I60" s="211"/>
      <c r="J60" s="210"/>
      <c r="K60" s="210"/>
      <c r="L60" s="210"/>
      <c r="M60" s="210"/>
      <c r="N60" s="210"/>
      <c r="O60" s="211"/>
      <c r="P60" s="212"/>
      <c r="Q60" s="105"/>
    </row>
    <row r="61" spans="1:17" ht="16.5" customHeight="1">
      <c r="A61" s="213" t="s">
        <v>59</v>
      </c>
      <c r="B61" s="214"/>
      <c r="C61" s="214"/>
      <c r="D61" s="215"/>
      <c r="E61" s="215"/>
      <c r="F61" s="215"/>
      <c r="G61" s="215"/>
      <c r="H61" s="215"/>
      <c r="I61" s="215"/>
      <c r="J61" s="215"/>
      <c r="K61" s="215"/>
      <c r="L61" s="215"/>
      <c r="M61" s="215"/>
      <c r="N61" s="215"/>
      <c r="O61" s="215"/>
      <c r="P61" s="216"/>
      <c r="Q61" s="102"/>
    </row>
    <row r="62" spans="1:17" ht="49.5" customHeight="1">
      <c r="A62" s="114" t="s">
        <v>60</v>
      </c>
      <c r="B62" s="2" t="s">
        <v>128</v>
      </c>
      <c r="C62" s="2" t="s">
        <v>118</v>
      </c>
      <c r="D62" s="5">
        <v>5.49</v>
      </c>
      <c r="E62" s="5"/>
      <c r="F62" s="5"/>
      <c r="G62" s="5"/>
      <c r="H62" s="5"/>
      <c r="I62" s="6">
        <f>SUM(D62:H62)</f>
        <v>5.49</v>
      </c>
      <c r="J62" s="5"/>
      <c r="K62" s="5"/>
      <c r="L62" s="5"/>
      <c r="M62" s="5"/>
      <c r="N62" s="5"/>
      <c r="O62" s="5">
        <f>SUM(I62:N62)</f>
        <v>5.49</v>
      </c>
      <c r="P62" s="112"/>
      <c r="Q62" s="102"/>
    </row>
    <row r="63" spans="1:17" ht="27.75" customHeight="1">
      <c r="A63" s="114" t="s">
        <v>61</v>
      </c>
      <c r="B63" s="2"/>
      <c r="C63" s="2"/>
      <c r="D63" s="5"/>
      <c r="E63" s="5"/>
      <c r="F63" s="5"/>
      <c r="G63" s="5"/>
      <c r="H63" s="5"/>
      <c r="I63" s="6">
        <f>SUM(D63:H63)</f>
        <v>0</v>
      </c>
      <c r="J63" s="5"/>
      <c r="K63" s="5"/>
      <c r="L63" s="5"/>
      <c r="M63" s="5"/>
      <c r="N63" s="5"/>
      <c r="O63" s="5">
        <f>SUM(I63:N63)</f>
        <v>0</v>
      </c>
      <c r="P63" s="112"/>
      <c r="Q63" s="102"/>
    </row>
    <row r="64" spans="1:17" ht="18" customHeight="1">
      <c r="A64" s="114" t="s">
        <v>59</v>
      </c>
      <c r="B64" s="2"/>
      <c r="C64" s="2"/>
      <c r="D64" s="5"/>
      <c r="E64" s="5"/>
      <c r="F64" s="5"/>
      <c r="G64" s="5"/>
      <c r="H64" s="5"/>
      <c r="I64" s="6">
        <f>SUM(D64:H64)</f>
        <v>0</v>
      </c>
      <c r="J64" s="5"/>
      <c r="K64" s="5"/>
      <c r="L64" s="5"/>
      <c r="M64" s="5"/>
      <c r="N64" s="5"/>
      <c r="O64" s="5">
        <f>SUM(I64:N64)</f>
        <v>0</v>
      </c>
      <c r="P64" s="112"/>
      <c r="Q64" s="102"/>
    </row>
    <row r="65" spans="1:17" ht="18" customHeight="1" thickBot="1">
      <c r="A65" s="114" t="s">
        <v>62</v>
      </c>
      <c r="B65" s="2"/>
      <c r="C65" s="2"/>
      <c r="D65" s="5"/>
      <c r="E65" s="5"/>
      <c r="F65" s="5"/>
      <c r="G65" s="5"/>
      <c r="H65" s="5"/>
      <c r="I65" s="126">
        <f>SUM(D65:H65)</f>
        <v>0</v>
      </c>
      <c r="J65" s="5"/>
      <c r="K65" s="5"/>
      <c r="L65" s="5"/>
      <c r="M65" s="5"/>
      <c r="N65" s="5"/>
      <c r="O65" s="127">
        <f>SUM(I65:N65)</f>
        <v>0</v>
      </c>
      <c r="P65" s="112"/>
      <c r="Q65" s="102"/>
    </row>
    <row r="66" spans="1:17" ht="15" customHeight="1" thickBot="1">
      <c r="A66" s="113" t="s">
        <v>14</v>
      </c>
      <c r="B66" s="7"/>
      <c r="C66" s="7"/>
      <c r="D66" s="8">
        <f>SUM(D62:D65)</f>
        <v>5.49</v>
      </c>
      <c r="E66" s="8">
        <f>SUM(E63:E65)</f>
        <v>0</v>
      </c>
      <c r="F66" s="8">
        <f>SUM(F63:F65)</f>
        <v>0</v>
      </c>
      <c r="G66" s="8">
        <f>SUM(G63:G65)</f>
        <v>0</v>
      </c>
      <c r="H66" s="121">
        <f>SUM(H63:H65)</f>
        <v>0</v>
      </c>
      <c r="I66" s="130">
        <f>SUM(D66:H66)</f>
        <v>5.49</v>
      </c>
      <c r="J66" s="124">
        <f>SUM(J63:J65)</f>
        <v>0</v>
      </c>
      <c r="K66" s="8">
        <f>SUM(K63:K65)</f>
        <v>0</v>
      </c>
      <c r="L66" s="8">
        <f>SUM(L63:L65)</f>
        <v>0</v>
      </c>
      <c r="M66" s="8">
        <f>SUM(M63:M65)</f>
        <v>0</v>
      </c>
      <c r="N66" s="121">
        <f>SUM(N63:N65)</f>
        <v>0</v>
      </c>
      <c r="O66" s="130">
        <f>SUM(I66:N66)</f>
        <v>5.49</v>
      </c>
      <c r="P66" s="133"/>
      <c r="Q66" s="105"/>
    </row>
    <row r="67" spans="1:17" ht="15" customHeight="1">
      <c r="A67" s="208"/>
      <c r="B67" s="209"/>
      <c r="C67" s="209"/>
      <c r="D67" s="210"/>
      <c r="E67" s="210"/>
      <c r="F67" s="210"/>
      <c r="G67" s="210"/>
      <c r="H67" s="210"/>
      <c r="I67" s="211"/>
      <c r="J67" s="210"/>
      <c r="K67" s="210"/>
      <c r="L67" s="210"/>
      <c r="M67" s="210"/>
      <c r="N67" s="210"/>
      <c r="O67" s="211"/>
      <c r="P67" s="212"/>
      <c r="Q67" s="105"/>
    </row>
    <row r="68" spans="1:17" ht="16.5" customHeight="1">
      <c r="A68" s="213" t="s">
        <v>63</v>
      </c>
      <c r="B68" s="214"/>
      <c r="C68" s="214"/>
      <c r="D68" s="215"/>
      <c r="E68" s="215"/>
      <c r="F68" s="215"/>
      <c r="G68" s="215"/>
      <c r="H68" s="215"/>
      <c r="I68" s="215"/>
      <c r="J68" s="215"/>
      <c r="K68" s="215"/>
      <c r="L68" s="215"/>
      <c r="M68" s="215"/>
      <c r="N68" s="215"/>
      <c r="O68" s="215"/>
      <c r="P68" s="216"/>
      <c r="Q68" s="102"/>
    </row>
    <row r="69" spans="1:17" ht="15.75" customHeight="1">
      <c r="A69" s="204" t="s">
        <v>64</v>
      </c>
      <c r="B69" s="205"/>
      <c r="C69" s="205"/>
      <c r="D69" s="206"/>
      <c r="E69" s="206"/>
      <c r="F69" s="206"/>
      <c r="G69" s="206"/>
      <c r="H69" s="206"/>
      <c r="I69" s="206"/>
      <c r="J69" s="206"/>
      <c r="K69" s="206"/>
      <c r="L69" s="206"/>
      <c r="M69" s="206"/>
      <c r="N69" s="206"/>
      <c r="O69" s="206"/>
      <c r="P69" s="207"/>
      <c r="Q69" s="102"/>
    </row>
    <row r="70" spans="1:17" ht="27" customHeight="1">
      <c r="A70" s="114" t="s">
        <v>65</v>
      </c>
      <c r="B70" s="2"/>
      <c r="C70" s="2"/>
      <c r="D70" s="5"/>
      <c r="E70" s="5"/>
      <c r="F70" s="5"/>
      <c r="G70" s="5"/>
      <c r="H70" s="5"/>
      <c r="I70" s="6">
        <f>SUM(D70:H70)</f>
        <v>0</v>
      </c>
      <c r="J70" s="5"/>
      <c r="K70" s="5"/>
      <c r="L70" s="5"/>
      <c r="M70" s="5"/>
      <c r="N70" s="5"/>
      <c r="O70" s="6">
        <f aca="true" t="shared" si="3" ref="O70:O75">SUM(I70:N70)</f>
        <v>0</v>
      </c>
      <c r="P70" s="112"/>
      <c r="Q70" s="102"/>
    </row>
    <row r="71" spans="1:17" ht="25.5" customHeight="1">
      <c r="A71" s="114" t="s">
        <v>66</v>
      </c>
      <c r="B71" s="2"/>
      <c r="C71" s="2"/>
      <c r="D71" s="5"/>
      <c r="E71" s="5"/>
      <c r="F71" s="5"/>
      <c r="G71" s="5"/>
      <c r="H71" s="5"/>
      <c r="I71" s="6">
        <f>SUM(D71:H71)</f>
        <v>0</v>
      </c>
      <c r="J71" s="5"/>
      <c r="K71" s="5"/>
      <c r="L71" s="5"/>
      <c r="M71" s="5"/>
      <c r="N71" s="5"/>
      <c r="O71" s="6">
        <f t="shared" si="3"/>
        <v>0</v>
      </c>
      <c r="P71" s="112"/>
      <c r="Q71" s="102"/>
    </row>
    <row r="72" spans="1:17" ht="27" customHeight="1">
      <c r="A72" s="114" t="s">
        <v>67</v>
      </c>
      <c r="B72" s="2"/>
      <c r="C72" s="2"/>
      <c r="D72" s="5"/>
      <c r="E72" s="5"/>
      <c r="F72" s="5"/>
      <c r="G72" s="5"/>
      <c r="H72" s="5"/>
      <c r="I72" s="6">
        <f>SUM(D72:H72)</f>
        <v>0</v>
      </c>
      <c r="J72" s="5"/>
      <c r="K72" s="5"/>
      <c r="L72" s="5"/>
      <c r="M72" s="5"/>
      <c r="N72" s="5"/>
      <c r="O72" s="6">
        <f t="shared" si="3"/>
        <v>0</v>
      </c>
      <c r="P72" s="112"/>
      <c r="Q72" s="102"/>
    </row>
    <row r="73" spans="1:17" ht="24.75" customHeight="1">
      <c r="A73" s="114" t="s">
        <v>68</v>
      </c>
      <c r="B73" s="2"/>
      <c r="C73" s="2"/>
      <c r="D73" s="5"/>
      <c r="E73" s="5"/>
      <c r="F73" s="5"/>
      <c r="G73" s="5"/>
      <c r="H73" s="5"/>
      <c r="I73" s="6">
        <f>SUM(D73:H73)</f>
        <v>0</v>
      </c>
      <c r="J73" s="5"/>
      <c r="K73" s="5"/>
      <c r="L73" s="5"/>
      <c r="M73" s="5"/>
      <c r="N73" s="5"/>
      <c r="O73" s="6">
        <f t="shared" si="3"/>
        <v>0</v>
      </c>
      <c r="P73" s="112"/>
      <c r="Q73" s="102"/>
    </row>
    <row r="74" spans="1:17" ht="24.75" customHeight="1">
      <c r="A74" s="114" t="s">
        <v>69</v>
      </c>
      <c r="B74" s="2"/>
      <c r="C74" s="2"/>
      <c r="D74" s="5"/>
      <c r="E74" s="5"/>
      <c r="F74" s="5"/>
      <c r="G74" s="5"/>
      <c r="H74" s="5"/>
      <c r="I74" s="6">
        <f>SUM(D74:H74)</f>
        <v>0</v>
      </c>
      <c r="J74" s="5"/>
      <c r="K74" s="5"/>
      <c r="L74" s="5"/>
      <c r="M74" s="5"/>
      <c r="N74" s="5"/>
      <c r="O74" s="6">
        <f t="shared" si="3"/>
        <v>0</v>
      </c>
      <c r="P74" s="112"/>
      <c r="Q74" s="102"/>
    </row>
    <row r="75" spans="1:17" ht="24.75" customHeight="1">
      <c r="A75" s="114" t="s">
        <v>70</v>
      </c>
      <c r="B75" s="2"/>
      <c r="C75" s="2"/>
      <c r="D75" s="5"/>
      <c r="E75" s="5"/>
      <c r="F75" s="5"/>
      <c r="G75" s="5"/>
      <c r="H75" s="5"/>
      <c r="I75" s="6">
        <f>SUM(D75:H75)</f>
        <v>0</v>
      </c>
      <c r="J75" s="5"/>
      <c r="K75" s="5"/>
      <c r="L75" s="5"/>
      <c r="M75" s="5"/>
      <c r="N75" s="5"/>
      <c r="O75" s="6">
        <f t="shared" si="3"/>
        <v>0</v>
      </c>
      <c r="P75" s="112"/>
      <c r="Q75" s="102"/>
    </row>
    <row r="76" spans="1:17" ht="16.5" customHeight="1">
      <c r="A76" s="204" t="s">
        <v>71</v>
      </c>
      <c r="B76" s="205"/>
      <c r="C76" s="205"/>
      <c r="D76" s="206"/>
      <c r="E76" s="206"/>
      <c r="F76" s="206"/>
      <c r="G76" s="206"/>
      <c r="H76" s="206"/>
      <c r="I76" s="206"/>
      <c r="J76" s="206"/>
      <c r="K76" s="206"/>
      <c r="L76" s="206"/>
      <c r="M76" s="206"/>
      <c r="N76" s="206"/>
      <c r="O76" s="206"/>
      <c r="P76" s="207"/>
      <c r="Q76" s="102"/>
    </row>
    <row r="77" spans="1:17" ht="66.75" customHeight="1">
      <c r="A77" s="114" t="s">
        <v>72</v>
      </c>
      <c r="B77" s="2" t="s">
        <v>130</v>
      </c>
      <c r="C77" s="2" t="s">
        <v>131</v>
      </c>
      <c r="D77" s="5">
        <v>0.12</v>
      </c>
      <c r="E77" s="5">
        <v>0.17</v>
      </c>
      <c r="F77" s="5">
        <v>0.12</v>
      </c>
      <c r="G77" s="5">
        <v>0.1</v>
      </c>
      <c r="H77" s="5">
        <v>0.08</v>
      </c>
      <c r="I77" s="6">
        <f>SUM(D77:H77)</f>
        <v>0.59</v>
      </c>
      <c r="J77" s="5">
        <v>0.07</v>
      </c>
      <c r="K77" s="5">
        <v>0.06</v>
      </c>
      <c r="L77" s="5">
        <v>0.05</v>
      </c>
      <c r="M77" s="5">
        <v>0.05</v>
      </c>
      <c r="N77" s="5">
        <v>0.04</v>
      </c>
      <c r="O77" s="6">
        <f>SUM(I77:N77)</f>
        <v>0.8600000000000001</v>
      </c>
      <c r="P77" s="112"/>
      <c r="Q77" s="105"/>
    </row>
    <row r="78" spans="1:17" ht="24.75" customHeight="1">
      <c r="A78" s="114" t="s">
        <v>73</v>
      </c>
      <c r="B78" s="2"/>
      <c r="C78" s="2"/>
      <c r="D78" s="5"/>
      <c r="E78" s="5"/>
      <c r="F78" s="5"/>
      <c r="G78" s="5"/>
      <c r="H78" s="5"/>
      <c r="I78" s="6">
        <v>0</v>
      </c>
      <c r="J78" s="5"/>
      <c r="K78" s="5"/>
      <c r="L78" s="5"/>
      <c r="M78" s="5"/>
      <c r="N78" s="5"/>
      <c r="O78" s="6">
        <f>SUM(I78:N78)</f>
        <v>0</v>
      </c>
      <c r="P78" s="112"/>
      <c r="Q78" s="102"/>
    </row>
    <row r="79" spans="1:17" ht="24.75" customHeight="1">
      <c r="A79" s="114" t="s">
        <v>74</v>
      </c>
      <c r="B79" s="2"/>
      <c r="C79" s="2"/>
      <c r="D79" s="5"/>
      <c r="E79" s="5"/>
      <c r="F79" s="5"/>
      <c r="G79" s="5"/>
      <c r="H79" s="5"/>
      <c r="I79" s="6">
        <f>SUM(D79:H79)</f>
        <v>0</v>
      </c>
      <c r="J79" s="5"/>
      <c r="K79" s="5"/>
      <c r="L79" s="5"/>
      <c r="M79" s="5"/>
      <c r="N79" s="5"/>
      <c r="O79" s="6">
        <f>SUM(I79:N79)</f>
        <v>0</v>
      </c>
      <c r="P79" s="112"/>
      <c r="Q79" s="102"/>
    </row>
    <row r="80" spans="1:17" ht="16.5" customHeight="1">
      <c r="A80" s="204" t="s">
        <v>75</v>
      </c>
      <c r="B80" s="205"/>
      <c r="C80" s="205"/>
      <c r="D80" s="206"/>
      <c r="E80" s="206"/>
      <c r="F80" s="206"/>
      <c r="G80" s="206"/>
      <c r="H80" s="206"/>
      <c r="I80" s="206"/>
      <c r="J80" s="206"/>
      <c r="K80" s="206"/>
      <c r="L80" s="206"/>
      <c r="M80" s="206"/>
      <c r="N80" s="206"/>
      <c r="O80" s="206"/>
      <c r="P80" s="207"/>
      <c r="Q80" s="102"/>
    </row>
    <row r="81" spans="1:17" ht="16.5" customHeight="1">
      <c r="A81" s="114" t="s">
        <v>76</v>
      </c>
      <c r="B81" s="2"/>
      <c r="C81" s="2"/>
      <c r="D81" s="5"/>
      <c r="E81" s="5"/>
      <c r="F81" s="5"/>
      <c r="G81" s="5"/>
      <c r="H81" s="5"/>
      <c r="I81" s="6">
        <f>SUM(D81:H81)</f>
        <v>0</v>
      </c>
      <c r="J81" s="5"/>
      <c r="K81" s="5"/>
      <c r="L81" s="5"/>
      <c r="M81" s="5"/>
      <c r="N81" s="5"/>
      <c r="O81" s="6">
        <f>SUM(J81:N81)</f>
        <v>0</v>
      </c>
      <c r="P81" s="112"/>
      <c r="Q81" s="102"/>
    </row>
    <row r="82" spans="1:17" ht="18" customHeight="1">
      <c r="A82" s="204" t="s">
        <v>77</v>
      </c>
      <c r="B82" s="205"/>
      <c r="C82" s="205"/>
      <c r="D82" s="206"/>
      <c r="E82" s="206"/>
      <c r="F82" s="206"/>
      <c r="G82" s="206"/>
      <c r="H82" s="206"/>
      <c r="I82" s="206"/>
      <c r="J82" s="206"/>
      <c r="K82" s="206"/>
      <c r="L82" s="206"/>
      <c r="M82" s="206"/>
      <c r="N82" s="206"/>
      <c r="O82" s="206"/>
      <c r="P82" s="207"/>
      <c r="Q82" s="102"/>
    </row>
    <row r="83" spans="1:17" ht="24.75" customHeight="1">
      <c r="A83" s="114" t="s">
        <v>78</v>
      </c>
      <c r="B83" s="2"/>
      <c r="C83" s="2"/>
      <c r="D83" s="5"/>
      <c r="E83" s="5"/>
      <c r="F83" s="5"/>
      <c r="G83" s="5"/>
      <c r="H83" s="5"/>
      <c r="I83" s="6">
        <f>SUM(D83:H83)</f>
        <v>0</v>
      </c>
      <c r="J83" s="5"/>
      <c r="K83" s="5"/>
      <c r="L83" s="5"/>
      <c r="M83" s="5"/>
      <c r="N83" s="5"/>
      <c r="O83" s="6">
        <f>SUM(I83:N83)</f>
        <v>0</v>
      </c>
      <c r="P83" s="112"/>
      <c r="Q83" s="102"/>
    </row>
    <row r="84" spans="1:17" ht="18.75" customHeight="1">
      <c r="A84" s="114" t="s">
        <v>79</v>
      </c>
      <c r="B84" s="2"/>
      <c r="C84" s="2"/>
      <c r="D84" s="5"/>
      <c r="E84" s="5"/>
      <c r="F84" s="5"/>
      <c r="G84" s="5"/>
      <c r="H84" s="5"/>
      <c r="I84" s="6">
        <f>SUM(D84:H84)</f>
        <v>0</v>
      </c>
      <c r="J84" s="5"/>
      <c r="K84" s="5"/>
      <c r="L84" s="5"/>
      <c r="M84" s="5"/>
      <c r="N84" s="5"/>
      <c r="O84" s="6">
        <f>SUM(I84:N84)</f>
        <v>0</v>
      </c>
      <c r="P84" s="112"/>
      <c r="Q84" s="102"/>
    </row>
    <row r="85" spans="1:17" ht="16.5" customHeight="1">
      <c r="A85" s="114" t="s">
        <v>80</v>
      </c>
      <c r="B85" s="2"/>
      <c r="C85" s="2"/>
      <c r="D85" s="5"/>
      <c r="E85" s="5"/>
      <c r="F85" s="5"/>
      <c r="G85" s="5"/>
      <c r="H85" s="5"/>
      <c r="I85" s="6">
        <f>SUM(D85:H85)</f>
        <v>0</v>
      </c>
      <c r="J85" s="5"/>
      <c r="K85" s="5"/>
      <c r="L85" s="5"/>
      <c r="M85" s="5"/>
      <c r="N85" s="5"/>
      <c r="O85" s="6">
        <f>SUM(I85:N85)</f>
        <v>0</v>
      </c>
      <c r="P85" s="112"/>
      <c r="Q85" s="102"/>
    </row>
    <row r="86" spans="1:17" ht="15.75" customHeight="1">
      <c r="A86" s="204" t="s">
        <v>81</v>
      </c>
      <c r="B86" s="205"/>
      <c r="C86" s="205"/>
      <c r="D86" s="206"/>
      <c r="E86" s="206"/>
      <c r="F86" s="206"/>
      <c r="G86" s="206"/>
      <c r="H86" s="206"/>
      <c r="I86" s="206"/>
      <c r="J86" s="206"/>
      <c r="K86" s="206"/>
      <c r="L86" s="206"/>
      <c r="M86" s="206"/>
      <c r="N86" s="206"/>
      <c r="O86" s="206"/>
      <c r="P86" s="207"/>
      <c r="Q86" s="102"/>
    </row>
    <row r="87" spans="1:17" ht="21" customHeight="1">
      <c r="A87" s="114" t="s">
        <v>82</v>
      </c>
      <c r="B87" s="2"/>
      <c r="C87" s="2"/>
      <c r="D87" s="5"/>
      <c r="E87" s="5"/>
      <c r="F87" s="5"/>
      <c r="G87" s="5"/>
      <c r="H87" s="5"/>
      <c r="I87" s="6">
        <f>SUM(D87:H87)</f>
        <v>0</v>
      </c>
      <c r="J87" s="5"/>
      <c r="K87" s="5"/>
      <c r="L87" s="5"/>
      <c r="M87" s="5"/>
      <c r="N87" s="5"/>
      <c r="O87" s="6">
        <f>SUM(I87:N87)</f>
        <v>0</v>
      </c>
      <c r="P87" s="112"/>
      <c r="Q87" s="102"/>
    </row>
    <row r="88" spans="1:17" ht="21" customHeight="1">
      <c r="A88" s="114" t="s">
        <v>83</v>
      </c>
      <c r="B88" s="2"/>
      <c r="C88" s="2"/>
      <c r="D88" s="5"/>
      <c r="E88" s="5"/>
      <c r="F88" s="5"/>
      <c r="G88" s="5"/>
      <c r="H88" s="5"/>
      <c r="I88" s="6">
        <f>SUM(D88:H88)</f>
        <v>0</v>
      </c>
      <c r="J88" s="5"/>
      <c r="K88" s="5"/>
      <c r="L88" s="5"/>
      <c r="M88" s="5"/>
      <c r="N88" s="5"/>
      <c r="O88" s="6">
        <f>SUM(I88:N88)</f>
        <v>0</v>
      </c>
      <c r="P88" s="112"/>
      <c r="Q88" s="102"/>
    </row>
    <row r="89" spans="1:17" ht="25.5" customHeight="1" thickBot="1">
      <c r="A89" s="114" t="s">
        <v>84</v>
      </c>
      <c r="B89" s="2"/>
      <c r="C89" s="2"/>
      <c r="D89" s="5"/>
      <c r="E89" s="5"/>
      <c r="F89" s="5"/>
      <c r="G89" s="5"/>
      <c r="H89" s="5"/>
      <c r="I89" s="126">
        <f>SUM(D89:H89)</f>
        <v>0</v>
      </c>
      <c r="J89" s="5"/>
      <c r="K89" s="5"/>
      <c r="L89" s="5"/>
      <c r="M89" s="5"/>
      <c r="N89" s="5"/>
      <c r="O89" s="126">
        <f>SUM(I89:N89)</f>
        <v>0</v>
      </c>
      <c r="P89" s="112"/>
      <c r="Q89" s="102"/>
    </row>
    <row r="90" spans="1:17" ht="15" customHeight="1" thickBot="1">
      <c r="A90" s="113" t="s">
        <v>14</v>
      </c>
      <c r="B90" s="7"/>
      <c r="C90" s="7"/>
      <c r="D90" s="8">
        <f>SUM(D70:D75,D77:D79,D81,D83:D85,D87:D89)</f>
        <v>0.12</v>
      </c>
      <c r="E90" s="8">
        <f>SUM(E70:E75,E77:E79,E81,E83:E85,E87:E89)</f>
        <v>0.17</v>
      </c>
      <c r="F90" s="8">
        <f>SUM(F70:F75,F77:F79,F81,F83:F85,F87:F89)</f>
        <v>0.12</v>
      </c>
      <c r="G90" s="8">
        <f>SUM(G70:G75,G77:G79,G81,G83:G85,G87:G89)</f>
        <v>0.1</v>
      </c>
      <c r="H90" s="121">
        <f>SUM(H70:H75,H77:H79,H81,H83:H85,H87:H89)</f>
        <v>0.08</v>
      </c>
      <c r="I90" s="130">
        <f>SUM(D90:H90)</f>
        <v>0.59</v>
      </c>
      <c r="J90" s="124">
        <f>SUM(J70:J75,J77:J79,J81,J83:J85,J87:J89)</f>
        <v>0.07</v>
      </c>
      <c r="K90" s="8">
        <f>SUM(K70:K75,K77:K79,K81,K83:K85,K87:K89)</f>
        <v>0.06</v>
      </c>
      <c r="L90" s="8">
        <f>SUM(L70:L75,L77:L79,L81,L83:L85,L87:L89)</f>
        <v>0.05</v>
      </c>
      <c r="M90" s="8">
        <f>SUM(M70:M75,M77:M79,M81,M83:M85,M87:M89)</f>
        <v>0.05</v>
      </c>
      <c r="N90" s="121">
        <f>SUM(N70:N75,N77:N79,N81,N83:N85,N87:N89)</f>
        <v>0.04</v>
      </c>
      <c r="O90" s="130">
        <f>SUM(I90:N90)</f>
        <v>0.8600000000000001</v>
      </c>
      <c r="P90" s="133"/>
      <c r="Q90" s="105"/>
    </row>
    <row r="91" spans="1:17" ht="15" customHeight="1">
      <c r="A91" s="208"/>
      <c r="B91" s="209"/>
      <c r="C91" s="209"/>
      <c r="D91" s="210"/>
      <c r="E91" s="210"/>
      <c r="F91" s="210"/>
      <c r="G91" s="210"/>
      <c r="H91" s="210"/>
      <c r="I91" s="211"/>
      <c r="J91" s="210"/>
      <c r="K91" s="210"/>
      <c r="L91" s="210"/>
      <c r="M91" s="210"/>
      <c r="N91" s="210"/>
      <c r="O91" s="211"/>
      <c r="P91" s="212"/>
      <c r="Q91" s="105"/>
    </row>
    <row r="92" spans="1:17" ht="16.5" customHeight="1">
      <c r="A92" s="213" t="s">
        <v>85</v>
      </c>
      <c r="B92" s="214"/>
      <c r="C92" s="214"/>
      <c r="D92" s="215"/>
      <c r="E92" s="215"/>
      <c r="F92" s="215"/>
      <c r="G92" s="215"/>
      <c r="H92" s="215"/>
      <c r="I92" s="215"/>
      <c r="J92" s="215"/>
      <c r="K92" s="215"/>
      <c r="L92" s="215"/>
      <c r="M92" s="215"/>
      <c r="N92" s="215"/>
      <c r="O92" s="215"/>
      <c r="P92" s="216"/>
      <c r="Q92" s="102"/>
    </row>
    <row r="93" spans="1:17" ht="18" customHeight="1">
      <c r="A93" s="204" t="s">
        <v>86</v>
      </c>
      <c r="B93" s="205"/>
      <c r="C93" s="205"/>
      <c r="D93" s="206"/>
      <c r="E93" s="206"/>
      <c r="F93" s="206"/>
      <c r="G93" s="206"/>
      <c r="H93" s="206"/>
      <c r="I93" s="206"/>
      <c r="J93" s="206"/>
      <c r="K93" s="206"/>
      <c r="L93" s="206"/>
      <c r="M93" s="206"/>
      <c r="N93" s="206"/>
      <c r="O93" s="206"/>
      <c r="P93" s="207"/>
      <c r="Q93" s="102"/>
    </row>
    <row r="94" spans="1:17" ht="24.75" customHeight="1">
      <c r="A94" s="114" t="s">
        <v>87</v>
      </c>
      <c r="B94" s="2"/>
      <c r="C94" s="2"/>
      <c r="D94" s="5"/>
      <c r="E94" s="5"/>
      <c r="F94" s="5"/>
      <c r="G94" s="5"/>
      <c r="H94" s="5"/>
      <c r="I94" s="6">
        <f>SUM(D94:H94)</f>
        <v>0</v>
      </c>
      <c r="J94" s="5"/>
      <c r="K94" s="5"/>
      <c r="L94" s="5"/>
      <c r="M94" s="5"/>
      <c r="N94" s="5"/>
      <c r="O94" s="6">
        <f>SUM(I94:N94)</f>
        <v>0</v>
      </c>
      <c r="P94" s="112"/>
      <c r="Q94" s="102"/>
    </row>
    <row r="95" spans="1:17" ht="21.75" customHeight="1">
      <c r="A95" s="114" t="s">
        <v>88</v>
      </c>
      <c r="B95" s="2"/>
      <c r="C95" s="2"/>
      <c r="D95" s="5"/>
      <c r="E95" s="5"/>
      <c r="F95" s="5"/>
      <c r="G95" s="5"/>
      <c r="H95" s="5"/>
      <c r="I95" s="6">
        <f>SUM(D95:H95)</f>
        <v>0</v>
      </c>
      <c r="J95" s="5"/>
      <c r="K95" s="5"/>
      <c r="L95" s="5"/>
      <c r="M95" s="5"/>
      <c r="N95" s="5"/>
      <c r="O95" s="6">
        <f aca="true" t="shared" si="4" ref="O95:O112">SUM(I95:N95)</f>
        <v>0</v>
      </c>
      <c r="P95" s="112"/>
      <c r="Q95" s="102"/>
    </row>
    <row r="96" spans="1:17" ht="24.75" customHeight="1">
      <c r="A96" s="114" t="s">
        <v>89</v>
      </c>
      <c r="B96" s="2"/>
      <c r="C96" s="2"/>
      <c r="D96" s="5"/>
      <c r="E96" s="5"/>
      <c r="F96" s="5"/>
      <c r="G96" s="5"/>
      <c r="H96" s="5"/>
      <c r="I96" s="6">
        <f>SUM(D96:H96)</f>
        <v>0</v>
      </c>
      <c r="J96" s="5"/>
      <c r="K96" s="5"/>
      <c r="L96" s="5"/>
      <c r="M96" s="5"/>
      <c r="N96" s="5"/>
      <c r="O96" s="6">
        <f t="shared" si="4"/>
        <v>0</v>
      </c>
      <c r="P96" s="112"/>
      <c r="Q96" s="102"/>
    </row>
    <row r="97" spans="1:17" ht="21" customHeight="1">
      <c r="A97" s="114" t="s">
        <v>90</v>
      </c>
      <c r="B97" s="2"/>
      <c r="C97" s="2"/>
      <c r="D97" s="5"/>
      <c r="E97" s="5"/>
      <c r="F97" s="5"/>
      <c r="G97" s="5"/>
      <c r="H97" s="5"/>
      <c r="I97" s="6">
        <f>SUM(D97:H97)</f>
        <v>0</v>
      </c>
      <c r="J97" s="5"/>
      <c r="K97" s="5"/>
      <c r="L97" s="5"/>
      <c r="M97" s="5"/>
      <c r="N97" s="5"/>
      <c r="O97" s="6">
        <f t="shared" si="4"/>
        <v>0</v>
      </c>
      <c r="P97" s="112"/>
      <c r="Q97" s="102"/>
    </row>
    <row r="98" spans="1:17" ht="24.75" customHeight="1">
      <c r="A98" s="114" t="s">
        <v>91</v>
      </c>
      <c r="B98" s="2"/>
      <c r="C98" s="2"/>
      <c r="D98" s="5"/>
      <c r="E98" s="5"/>
      <c r="F98" s="5"/>
      <c r="G98" s="5"/>
      <c r="H98" s="5"/>
      <c r="I98" s="6">
        <f>SUM(D98:H98)</f>
        <v>0</v>
      </c>
      <c r="J98" s="5"/>
      <c r="K98" s="5"/>
      <c r="L98" s="5"/>
      <c r="M98" s="5"/>
      <c r="N98" s="5"/>
      <c r="O98" s="6">
        <f t="shared" si="4"/>
        <v>0</v>
      </c>
      <c r="P98" s="112"/>
      <c r="Q98" s="102"/>
    </row>
    <row r="99" spans="1:17" ht="24" customHeight="1">
      <c r="A99" s="204" t="s">
        <v>92</v>
      </c>
      <c r="B99" s="205"/>
      <c r="C99" s="205"/>
      <c r="D99" s="206"/>
      <c r="E99" s="206"/>
      <c r="F99" s="206"/>
      <c r="G99" s="206"/>
      <c r="H99" s="206"/>
      <c r="I99" s="206"/>
      <c r="J99" s="206"/>
      <c r="K99" s="206"/>
      <c r="L99" s="206"/>
      <c r="M99" s="206"/>
      <c r="N99" s="206"/>
      <c r="O99" s="206"/>
      <c r="P99" s="207"/>
      <c r="Q99" s="102"/>
    </row>
    <row r="100" spans="1:17" ht="24.75" customHeight="1">
      <c r="A100" s="114" t="s">
        <v>93</v>
      </c>
      <c r="B100" s="2"/>
      <c r="C100" s="2"/>
      <c r="D100" s="5"/>
      <c r="E100" s="5"/>
      <c r="F100" s="5"/>
      <c r="G100" s="5"/>
      <c r="H100" s="5"/>
      <c r="I100" s="6">
        <f>SUM(D100:H100)</f>
        <v>0</v>
      </c>
      <c r="J100" s="5"/>
      <c r="K100" s="5"/>
      <c r="L100" s="5"/>
      <c r="M100" s="5"/>
      <c r="N100" s="5"/>
      <c r="O100" s="6">
        <f t="shared" si="4"/>
        <v>0</v>
      </c>
      <c r="P100" s="112"/>
      <c r="Q100" s="102"/>
    </row>
    <row r="101" spans="1:17" ht="37.5" customHeight="1">
      <c r="A101" s="114" t="s">
        <v>94</v>
      </c>
      <c r="B101" s="2"/>
      <c r="C101" s="2"/>
      <c r="D101" s="5"/>
      <c r="E101" s="5"/>
      <c r="F101" s="5"/>
      <c r="G101" s="5"/>
      <c r="H101" s="5"/>
      <c r="I101" s="6">
        <f>SUM(D101:H101)</f>
        <v>0</v>
      </c>
      <c r="J101" s="5"/>
      <c r="K101" s="5"/>
      <c r="L101" s="5"/>
      <c r="M101" s="5"/>
      <c r="N101" s="5"/>
      <c r="O101" s="6">
        <f t="shared" si="4"/>
        <v>0</v>
      </c>
      <c r="P101" s="112"/>
      <c r="Q101" s="102"/>
    </row>
    <row r="102" spans="1:17" ht="16.5" customHeight="1">
      <c r="A102" s="204" t="s">
        <v>95</v>
      </c>
      <c r="B102" s="205"/>
      <c r="C102" s="205"/>
      <c r="D102" s="206"/>
      <c r="E102" s="206"/>
      <c r="F102" s="206"/>
      <c r="G102" s="206"/>
      <c r="H102" s="206"/>
      <c r="I102" s="206"/>
      <c r="J102" s="206"/>
      <c r="K102" s="206"/>
      <c r="L102" s="206"/>
      <c r="M102" s="206"/>
      <c r="N102" s="206"/>
      <c r="O102" s="206"/>
      <c r="P102" s="207"/>
      <c r="Q102" s="102"/>
    </row>
    <row r="103" spans="1:17" ht="24.75" customHeight="1">
      <c r="A103" s="114" t="s">
        <v>96</v>
      </c>
      <c r="B103" s="2"/>
      <c r="C103" s="2"/>
      <c r="D103" s="5"/>
      <c r="E103" s="5"/>
      <c r="F103" s="5"/>
      <c r="G103" s="5"/>
      <c r="H103" s="5"/>
      <c r="I103" s="6">
        <f>SUM(D103:H103)</f>
        <v>0</v>
      </c>
      <c r="J103" s="5"/>
      <c r="K103" s="5"/>
      <c r="L103" s="5"/>
      <c r="M103" s="5"/>
      <c r="N103" s="5"/>
      <c r="O103" s="6">
        <f t="shared" si="4"/>
        <v>0</v>
      </c>
      <c r="P103" s="112"/>
      <c r="Q103" s="102"/>
    </row>
    <row r="104" spans="1:17" ht="24.75" customHeight="1">
      <c r="A104" s="114" t="s">
        <v>97</v>
      </c>
      <c r="B104" s="2"/>
      <c r="C104" s="2"/>
      <c r="D104" s="5"/>
      <c r="E104" s="5"/>
      <c r="F104" s="5"/>
      <c r="G104" s="5"/>
      <c r="H104" s="5"/>
      <c r="I104" s="6">
        <f>SUM(D104:H104)</f>
        <v>0</v>
      </c>
      <c r="J104" s="5"/>
      <c r="K104" s="5"/>
      <c r="L104" s="5"/>
      <c r="M104" s="5"/>
      <c r="N104" s="5"/>
      <c r="O104" s="6">
        <f t="shared" si="4"/>
        <v>0</v>
      </c>
      <c r="P104" s="112"/>
      <c r="Q104" s="102"/>
    </row>
    <row r="105" spans="1:17" ht="24.75" customHeight="1">
      <c r="A105" s="114" t="s">
        <v>98</v>
      </c>
      <c r="B105" s="2"/>
      <c r="C105" s="2"/>
      <c r="D105" s="5"/>
      <c r="E105" s="5"/>
      <c r="F105" s="5"/>
      <c r="G105" s="5"/>
      <c r="H105" s="5"/>
      <c r="I105" s="6">
        <f>SUM(D105:H105)</f>
        <v>0</v>
      </c>
      <c r="J105" s="5"/>
      <c r="K105" s="5"/>
      <c r="L105" s="5"/>
      <c r="M105" s="5"/>
      <c r="N105" s="5"/>
      <c r="O105" s="6">
        <f t="shared" si="4"/>
        <v>0</v>
      </c>
      <c r="P105" s="112"/>
      <c r="Q105" s="102"/>
    </row>
    <row r="106" spans="1:17" ht="28.5" customHeight="1">
      <c r="A106" s="114" t="s">
        <v>99</v>
      </c>
      <c r="B106" s="2"/>
      <c r="C106" s="2"/>
      <c r="D106" s="5"/>
      <c r="E106" s="5"/>
      <c r="F106" s="5"/>
      <c r="G106" s="5"/>
      <c r="H106" s="5"/>
      <c r="I106" s="6">
        <f>SUM(D106:H106)</f>
        <v>0</v>
      </c>
      <c r="J106" s="5"/>
      <c r="K106" s="5"/>
      <c r="L106" s="5"/>
      <c r="M106" s="5"/>
      <c r="N106" s="5"/>
      <c r="O106" s="6">
        <f t="shared" si="4"/>
        <v>0</v>
      </c>
      <c r="P106" s="112"/>
      <c r="Q106" s="102"/>
    </row>
    <row r="107" spans="1:17" ht="21" customHeight="1">
      <c r="A107" s="204" t="s">
        <v>100</v>
      </c>
      <c r="B107" s="205"/>
      <c r="C107" s="205"/>
      <c r="D107" s="206"/>
      <c r="E107" s="206"/>
      <c r="F107" s="206"/>
      <c r="G107" s="206"/>
      <c r="H107" s="206"/>
      <c r="I107" s="206"/>
      <c r="J107" s="206"/>
      <c r="K107" s="206"/>
      <c r="L107" s="206"/>
      <c r="M107" s="206"/>
      <c r="N107" s="206"/>
      <c r="O107" s="206"/>
      <c r="P107" s="207"/>
      <c r="Q107" s="102"/>
    </row>
    <row r="108" spans="1:17" ht="12.75" customHeight="1">
      <c r="A108" s="114" t="s">
        <v>34</v>
      </c>
      <c r="B108" s="2"/>
      <c r="C108" s="2"/>
      <c r="D108" s="5"/>
      <c r="E108" s="5"/>
      <c r="F108" s="5"/>
      <c r="G108" s="5"/>
      <c r="H108" s="5"/>
      <c r="I108" s="6">
        <f aca="true" t="shared" si="5" ref="I108:I114">SUM(D108:H108)</f>
        <v>0</v>
      </c>
      <c r="J108" s="5"/>
      <c r="K108" s="5"/>
      <c r="L108" s="5"/>
      <c r="M108" s="5"/>
      <c r="N108" s="5"/>
      <c r="O108" s="6">
        <f t="shared" si="4"/>
        <v>0</v>
      </c>
      <c r="P108" s="112"/>
      <c r="Q108" s="105"/>
    </row>
    <row r="109" spans="1:17" ht="12.75" customHeight="1">
      <c r="A109" s="114" t="s">
        <v>101</v>
      </c>
      <c r="B109" s="2"/>
      <c r="C109" s="2"/>
      <c r="D109" s="5"/>
      <c r="E109" s="5"/>
      <c r="F109" s="5"/>
      <c r="G109" s="5"/>
      <c r="H109" s="5"/>
      <c r="I109" s="6">
        <f t="shared" si="5"/>
        <v>0</v>
      </c>
      <c r="J109" s="5"/>
      <c r="K109" s="5"/>
      <c r="L109" s="5"/>
      <c r="M109" s="5"/>
      <c r="N109" s="5"/>
      <c r="O109" s="6">
        <f t="shared" si="4"/>
        <v>0</v>
      </c>
      <c r="P109" s="112"/>
      <c r="Q109" s="105"/>
    </row>
    <row r="110" spans="1:17" ht="12.75" customHeight="1">
      <c r="A110" s="114" t="s">
        <v>42</v>
      </c>
      <c r="B110" s="2"/>
      <c r="C110" s="2"/>
      <c r="D110" s="5"/>
      <c r="E110" s="5"/>
      <c r="F110" s="5"/>
      <c r="G110" s="5"/>
      <c r="H110" s="5"/>
      <c r="I110" s="6">
        <f t="shared" si="5"/>
        <v>0</v>
      </c>
      <c r="J110" s="5"/>
      <c r="K110" s="5"/>
      <c r="L110" s="5"/>
      <c r="M110" s="5"/>
      <c r="N110" s="5"/>
      <c r="O110" s="6">
        <f t="shared" si="4"/>
        <v>0</v>
      </c>
      <c r="P110" s="112"/>
      <c r="Q110" s="105"/>
    </row>
    <row r="111" spans="1:17" ht="24.75" customHeight="1">
      <c r="A111" s="114" t="s">
        <v>102</v>
      </c>
      <c r="B111" s="2"/>
      <c r="C111" s="2"/>
      <c r="D111" s="5"/>
      <c r="E111" s="5"/>
      <c r="F111" s="5"/>
      <c r="G111" s="5"/>
      <c r="H111" s="5"/>
      <c r="I111" s="6">
        <f t="shared" si="5"/>
        <v>0</v>
      </c>
      <c r="J111" s="5"/>
      <c r="K111" s="5"/>
      <c r="L111" s="5"/>
      <c r="M111" s="5"/>
      <c r="N111" s="5"/>
      <c r="O111" s="6">
        <f t="shared" si="4"/>
        <v>0</v>
      </c>
      <c r="P111" s="112"/>
      <c r="Q111" s="102"/>
    </row>
    <row r="112" spans="1:17" ht="12.75" customHeight="1">
      <c r="A112" s="114" t="s">
        <v>49</v>
      </c>
      <c r="B112" s="2"/>
      <c r="C112" s="2"/>
      <c r="D112" s="5"/>
      <c r="E112" s="5"/>
      <c r="F112" s="5"/>
      <c r="G112" s="5"/>
      <c r="H112" s="5"/>
      <c r="I112" s="6">
        <f t="shared" si="5"/>
        <v>0</v>
      </c>
      <c r="J112" s="5"/>
      <c r="K112" s="5"/>
      <c r="L112" s="5"/>
      <c r="M112" s="5"/>
      <c r="N112" s="5"/>
      <c r="O112" s="6">
        <f t="shared" si="4"/>
        <v>0</v>
      </c>
      <c r="P112" s="112"/>
      <c r="Q112" s="105"/>
    </row>
    <row r="113" spans="1:17" ht="12.75" customHeight="1" thickBot="1">
      <c r="A113" s="114" t="s">
        <v>52</v>
      </c>
      <c r="B113" s="2"/>
      <c r="C113" s="2"/>
      <c r="D113" s="5"/>
      <c r="E113" s="5"/>
      <c r="F113" s="5"/>
      <c r="G113" s="5"/>
      <c r="H113" s="5"/>
      <c r="I113" s="126">
        <f t="shared" si="5"/>
        <v>0</v>
      </c>
      <c r="J113" s="5"/>
      <c r="K113" s="5"/>
      <c r="L113" s="5"/>
      <c r="M113" s="5"/>
      <c r="N113" s="5"/>
      <c r="O113" s="126">
        <f>SUM(I113:N113)</f>
        <v>0</v>
      </c>
      <c r="P113" s="112"/>
      <c r="Q113" s="102"/>
    </row>
    <row r="114" spans="1:17" ht="15" customHeight="1" thickBot="1">
      <c r="A114" s="113" t="s">
        <v>14</v>
      </c>
      <c r="B114" s="7"/>
      <c r="C114" s="7"/>
      <c r="D114" s="8">
        <f>SUM(D94:D98,D100:D101,D103:D106,D108:D113)</f>
        <v>0</v>
      </c>
      <c r="E114" s="8">
        <f>SUM(E94:E98,E100:E101,E103:E106,E108:E113)</f>
        <v>0</v>
      </c>
      <c r="F114" s="8">
        <f>SUM(F94:F98,F100:F101,F103:F106,F108:F113)</f>
        <v>0</v>
      </c>
      <c r="G114" s="8">
        <f>SUM(G94:G98,G100:G101,G103:G106,G108:G113)</f>
        <v>0</v>
      </c>
      <c r="H114" s="121">
        <f>SUM(H94:H98,H100:H101,H103:H106,H108:H113)</f>
        <v>0</v>
      </c>
      <c r="I114" s="130">
        <f t="shared" si="5"/>
        <v>0</v>
      </c>
      <c r="J114" s="124">
        <f>SUM(J94:J98,J100:J101,J103:J106,J108:J113)</f>
        <v>0</v>
      </c>
      <c r="K114" s="8">
        <f>SUM(K94:K98,K100:K101,K103:K106,K108:K113)</f>
        <v>0</v>
      </c>
      <c r="L114" s="8">
        <f>SUM(L94:L98,L100:L101,L103:L106,L108:L113)</f>
        <v>0</v>
      </c>
      <c r="M114" s="8">
        <f>SUM(M94:M98,M100:M101,M103:M106,M108:M113)</f>
        <v>0</v>
      </c>
      <c r="N114" s="121">
        <f>SUM(N94:N98,N100:N101,N103:N106,N108:N113)</f>
        <v>0</v>
      </c>
      <c r="O114" s="130">
        <f>SUM(I114:N114)</f>
        <v>0</v>
      </c>
      <c r="P114" s="133"/>
      <c r="Q114" s="105"/>
    </row>
    <row r="115" spans="1:17" ht="15" customHeight="1">
      <c r="A115" s="208"/>
      <c r="B115" s="209"/>
      <c r="C115" s="209"/>
      <c r="D115" s="210"/>
      <c r="E115" s="210"/>
      <c r="F115" s="210"/>
      <c r="G115" s="210"/>
      <c r="H115" s="210"/>
      <c r="I115" s="211"/>
      <c r="J115" s="210"/>
      <c r="K115" s="210"/>
      <c r="L115" s="210"/>
      <c r="M115" s="210"/>
      <c r="N115" s="210"/>
      <c r="O115" s="211"/>
      <c r="P115" s="212"/>
      <c r="Q115" s="105"/>
    </row>
    <row r="116" spans="1:17" ht="18" customHeight="1">
      <c r="A116" s="213" t="s">
        <v>103</v>
      </c>
      <c r="B116" s="214"/>
      <c r="C116" s="214"/>
      <c r="D116" s="215"/>
      <c r="E116" s="215"/>
      <c r="F116" s="215"/>
      <c r="G116" s="215"/>
      <c r="H116" s="215"/>
      <c r="I116" s="215"/>
      <c r="J116" s="215"/>
      <c r="K116" s="215"/>
      <c r="L116" s="215"/>
      <c r="M116" s="215"/>
      <c r="N116" s="215"/>
      <c r="O116" s="215"/>
      <c r="P116" s="216"/>
      <c r="Q116" s="102"/>
    </row>
    <row r="117" spans="1:17" ht="15.75" customHeight="1">
      <c r="A117" s="204" t="s">
        <v>104</v>
      </c>
      <c r="B117" s="205"/>
      <c r="C117" s="205"/>
      <c r="D117" s="206"/>
      <c r="E117" s="206"/>
      <c r="F117" s="206"/>
      <c r="G117" s="206"/>
      <c r="H117" s="206"/>
      <c r="I117" s="206"/>
      <c r="J117" s="206"/>
      <c r="K117" s="206"/>
      <c r="L117" s="206"/>
      <c r="M117" s="206"/>
      <c r="N117" s="206"/>
      <c r="O117" s="206"/>
      <c r="P117" s="207"/>
      <c r="Q117" s="102"/>
    </row>
    <row r="118" spans="1:17" ht="21.75" customHeight="1">
      <c r="A118" s="114" t="s">
        <v>105</v>
      </c>
      <c r="B118" s="2"/>
      <c r="C118" s="2"/>
      <c r="D118" s="5"/>
      <c r="E118" s="5"/>
      <c r="F118" s="5"/>
      <c r="G118" s="5"/>
      <c r="H118" s="5"/>
      <c r="I118" s="6">
        <f>SUM(D118:H118)</f>
        <v>0</v>
      </c>
      <c r="J118" s="5"/>
      <c r="K118" s="5"/>
      <c r="L118" s="5"/>
      <c r="M118" s="5"/>
      <c r="N118" s="5"/>
      <c r="O118" s="6">
        <f>SUM(I118:N118)</f>
        <v>0</v>
      </c>
      <c r="P118" s="112"/>
      <c r="Q118" s="102"/>
    </row>
    <row r="119" spans="1:17" ht="24.75" customHeight="1">
      <c r="A119" s="114" t="s">
        <v>106</v>
      </c>
      <c r="B119" s="2"/>
      <c r="C119" s="2"/>
      <c r="D119" s="5"/>
      <c r="E119" s="5"/>
      <c r="F119" s="5"/>
      <c r="G119" s="5"/>
      <c r="H119" s="5"/>
      <c r="I119" s="6">
        <f>SUM(D119:H119)</f>
        <v>0</v>
      </c>
      <c r="J119" s="5"/>
      <c r="K119" s="5"/>
      <c r="L119" s="5"/>
      <c r="M119" s="5"/>
      <c r="N119" s="5"/>
      <c r="O119" s="6">
        <f>SUM(I119:N119)</f>
        <v>0</v>
      </c>
      <c r="P119" s="112"/>
      <c r="Q119" s="102"/>
    </row>
    <row r="120" spans="1:17" ht="24.75" customHeight="1">
      <c r="A120" s="114" t="s">
        <v>107</v>
      </c>
      <c r="B120" s="2"/>
      <c r="C120" s="2"/>
      <c r="D120" s="5"/>
      <c r="E120" s="5"/>
      <c r="F120" s="5"/>
      <c r="G120" s="5"/>
      <c r="H120" s="5"/>
      <c r="I120" s="6">
        <f>SUM(D120:H120)</f>
        <v>0</v>
      </c>
      <c r="J120" s="5"/>
      <c r="K120" s="5"/>
      <c r="L120" s="5"/>
      <c r="M120" s="5"/>
      <c r="N120" s="5"/>
      <c r="O120" s="6">
        <f>SUM(I120:N120)</f>
        <v>0</v>
      </c>
      <c r="P120" s="112"/>
      <c r="Q120" s="102"/>
    </row>
    <row r="121" spans="1:17" ht="16.5" customHeight="1">
      <c r="A121" s="204" t="s">
        <v>108</v>
      </c>
      <c r="B121" s="205"/>
      <c r="C121" s="205"/>
      <c r="D121" s="206"/>
      <c r="E121" s="206"/>
      <c r="F121" s="206"/>
      <c r="G121" s="206"/>
      <c r="H121" s="206"/>
      <c r="I121" s="206"/>
      <c r="J121" s="206"/>
      <c r="K121" s="206"/>
      <c r="L121" s="206"/>
      <c r="M121" s="206"/>
      <c r="N121" s="206"/>
      <c r="O121" s="206"/>
      <c r="P121" s="207"/>
      <c r="Q121" s="102"/>
    </row>
    <row r="122" spans="1:17" ht="24.75" customHeight="1">
      <c r="A122" s="114" t="s">
        <v>109</v>
      </c>
      <c r="B122" s="2"/>
      <c r="C122" s="2"/>
      <c r="D122" s="5"/>
      <c r="E122" s="5"/>
      <c r="F122" s="5"/>
      <c r="G122" s="5"/>
      <c r="H122" s="5"/>
      <c r="I122" s="6">
        <f>SUM(D122:H122)</f>
        <v>0</v>
      </c>
      <c r="J122" s="5"/>
      <c r="K122" s="5"/>
      <c r="L122" s="5"/>
      <c r="M122" s="5"/>
      <c r="N122" s="5"/>
      <c r="O122" s="6">
        <f>SUM(I122:N122)</f>
        <v>0</v>
      </c>
      <c r="P122" s="112"/>
      <c r="Q122" s="102"/>
    </row>
    <row r="123" spans="1:17" ht="24.75" customHeight="1">
      <c r="A123" s="114" t="s">
        <v>110</v>
      </c>
      <c r="B123" s="2"/>
      <c r="C123" s="2"/>
      <c r="D123" s="5"/>
      <c r="E123" s="5"/>
      <c r="F123" s="5"/>
      <c r="G123" s="5"/>
      <c r="H123" s="5"/>
      <c r="I123" s="6">
        <f>SUM(D123:H123)</f>
        <v>0</v>
      </c>
      <c r="J123" s="5"/>
      <c r="K123" s="5"/>
      <c r="L123" s="5"/>
      <c r="M123" s="5"/>
      <c r="N123" s="5"/>
      <c r="O123" s="6">
        <f>SUM(I123:N123)</f>
        <v>0</v>
      </c>
      <c r="P123" s="112"/>
      <c r="Q123" s="102"/>
    </row>
    <row r="124" spans="1:17" ht="24.75" customHeight="1">
      <c r="A124" s="114" t="s">
        <v>107</v>
      </c>
      <c r="B124" s="2"/>
      <c r="C124" s="2"/>
      <c r="D124" s="5"/>
      <c r="E124" s="5"/>
      <c r="F124" s="5"/>
      <c r="G124" s="5"/>
      <c r="H124" s="5"/>
      <c r="I124" s="6">
        <f>SUM(D124:H124)</f>
        <v>0</v>
      </c>
      <c r="J124" s="5"/>
      <c r="K124" s="5"/>
      <c r="L124" s="5"/>
      <c r="M124" s="5"/>
      <c r="N124" s="5"/>
      <c r="O124" s="6">
        <f>SUM(I124:N124)</f>
        <v>0</v>
      </c>
      <c r="P124" s="112"/>
      <c r="Q124" s="102"/>
    </row>
    <row r="125" spans="1:17" ht="17.25" customHeight="1">
      <c r="A125" s="204" t="s">
        <v>111</v>
      </c>
      <c r="B125" s="205"/>
      <c r="C125" s="205"/>
      <c r="D125" s="206"/>
      <c r="E125" s="206"/>
      <c r="F125" s="206"/>
      <c r="G125" s="206"/>
      <c r="H125" s="206"/>
      <c r="I125" s="206"/>
      <c r="J125" s="206"/>
      <c r="K125" s="206"/>
      <c r="L125" s="206"/>
      <c r="M125" s="206"/>
      <c r="N125" s="206"/>
      <c r="O125" s="206"/>
      <c r="P125" s="207"/>
      <c r="Q125" s="102"/>
    </row>
    <row r="126" spans="1:17" ht="29.25" customHeight="1" thickBot="1">
      <c r="A126" s="114" t="s">
        <v>112</v>
      </c>
      <c r="B126" s="2" t="s">
        <v>129</v>
      </c>
      <c r="C126" s="2" t="s">
        <v>119</v>
      </c>
      <c r="D126" s="5">
        <v>1.21</v>
      </c>
      <c r="E126" s="5"/>
      <c r="F126" s="5"/>
      <c r="G126" s="5"/>
      <c r="H126" s="5"/>
      <c r="I126" s="126">
        <f>SUM(D126:H126)</f>
        <v>1.21</v>
      </c>
      <c r="J126" s="5"/>
      <c r="K126" s="5"/>
      <c r="L126" s="5"/>
      <c r="M126" s="5"/>
      <c r="N126" s="5"/>
      <c r="O126" s="126">
        <f>SUM(I126:N126)</f>
        <v>1.21</v>
      </c>
      <c r="P126" s="112"/>
      <c r="Q126" s="102"/>
    </row>
    <row r="127" spans="1:17" ht="15" customHeight="1" thickBot="1">
      <c r="A127" s="113" t="s">
        <v>14</v>
      </c>
      <c r="B127" s="7"/>
      <c r="C127" s="7"/>
      <c r="D127" s="8">
        <f>SUM(D118:D120,D122:D124,D126)</f>
        <v>1.21</v>
      </c>
      <c r="E127" s="8">
        <f>SUM(E118:E120,E122:E124,E126)</f>
        <v>0</v>
      </c>
      <c r="F127" s="8">
        <f>SUM(F118:F120,F122:F124,F126)</f>
        <v>0</v>
      </c>
      <c r="G127" s="8">
        <f>SUM(G118:G120,G122:G124,G126)</f>
        <v>0</v>
      </c>
      <c r="H127" s="121">
        <f>SUM(H118:H120,H122:H124,H126)</f>
        <v>0</v>
      </c>
      <c r="I127" s="130">
        <f>SUM(D127:H127)</f>
        <v>1.21</v>
      </c>
      <c r="J127" s="124">
        <f>SUM(J118:J120,J122:J124,J126)</f>
        <v>0</v>
      </c>
      <c r="K127" s="8">
        <f>SUM(K118:K120,K122:K124,K126)</f>
        <v>0</v>
      </c>
      <c r="L127" s="8">
        <f>SUM(L118:L120,L122:L124,L126)</f>
        <v>0</v>
      </c>
      <c r="M127" s="8">
        <f>SUM(M118:M120,M122:M124,M126)</f>
        <v>0</v>
      </c>
      <c r="N127" s="121">
        <f>SUM(N118:N120,N122:N124,N126)</f>
        <v>0</v>
      </c>
      <c r="O127" s="130">
        <f>SUM(I127:N127)</f>
        <v>1.21</v>
      </c>
      <c r="P127" s="133"/>
      <c r="Q127" s="105"/>
    </row>
    <row r="128" spans="1:17" ht="12.75" customHeight="1" thickBot="1">
      <c r="A128" s="115"/>
      <c r="B128" s="9"/>
      <c r="C128" s="9"/>
      <c r="D128" s="10"/>
      <c r="E128" s="10"/>
      <c r="F128" s="10"/>
      <c r="G128" s="10"/>
      <c r="H128" s="10"/>
      <c r="I128" s="128"/>
      <c r="J128" s="10"/>
      <c r="K128" s="10"/>
      <c r="L128" s="10"/>
      <c r="M128" s="10"/>
      <c r="N128" s="10"/>
      <c r="O128" s="128"/>
      <c r="P128" s="116"/>
      <c r="Q128" s="1"/>
    </row>
    <row r="129" spans="1:17" ht="27.75" customHeight="1" thickBot="1">
      <c r="A129" s="117" t="s">
        <v>113</v>
      </c>
      <c r="B129" s="118"/>
      <c r="C129" s="118"/>
      <c r="D129" s="119">
        <f aca="true" t="shared" si="6" ref="D129:O129">SUM(D127,D114,D90,D66,D59,D39,D11)</f>
        <v>15.98</v>
      </c>
      <c r="E129" s="119">
        <f t="shared" si="6"/>
        <v>0.17</v>
      </c>
      <c r="F129" s="119">
        <f t="shared" si="6"/>
        <v>0.12</v>
      </c>
      <c r="G129" s="119">
        <f t="shared" si="6"/>
        <v>0.1</v>
      </c>
      <c r="H129" s="122">
        <f t="shared" si="6"/>
        <v>0.08</v>
      </c>
      <c r="I129" s="131">
        <f t="shared" si="6"/>
        <v>16.45</v>
      </c>
      <c r="J129" s="125">
        <f t="shared" si="6"/>
        <v>0.07</v>
      </c>
      <c r="K129" s="119">
        <f t="shared" si="6"/>
        <v>0.06</v>
      </c>
      <c r="L129" s="119">
        <f t="shared" si="6"/>
        <v>0.05</v>
      </c>
      <c r="M129" s="119">
        <f t="shared" si="6"/>
        <v>0.05</v>
      </c>
      <c r="N129" s="122">
        <f t="shared" si="6"/>
        <v>0.04</v>
      </c>
      <c r="O129" s="131">
        <f t="shared" si="6"/>
        <v>16.720000000000002</v>
      </c>
      <c r="P129" s="134"/>
      <c r="Q129" s="105"/>
    </row>
    <row r="130" spans="1:17" ht="12.75" customHeight="1">
      <c r="A130" s="108"/>
      <c r="B130" s="108"/>
      <c r="C130" s="108"/>
      <c r="D130" s="109"/>
      <c r="E130" s="109"/>
      <c r="F130" s="109"/>
      <c r="G130" s="109"/>
      <c r="H130" s="109"/>
      <c r="I130" s="109"/>
      <c r="J130" s="109"/>
      <c r="K130" s="109"/>
      <c r="L130" s="109"/>
      <c r="M130" s="109"/>
      <c r="N130" s="109"/>
      <c r="O130" s="109"/>
      <c r="P130" s="109"/>
      <c r="Q130" s="11"/>
    </row>
  </sheetData>
  <mergeCells count="39">
    <mergeCell ref="A2:P2"/>
    <mergeCell ref="A3:P3"/>
    <mergeCell ref="A4:P4"/>
    <mergeCell ref="A6:P6"/>
    <mergeCell ref="A7:P7"/>
    <mergeCell ref="A12:P12"/>
    <mergeCell ref="A13:P13"/>
    <mergeCell ref="A14:P14"/>
    <mergeCell ref="A18:P18"/>
    <mergeCell ref="A22:P22"/>
    <mergeCell ref="A28:P28"/>
    <mergeCell ref="A32:P32"/>
    <mergeCell ref="A35:P35"/>
    <mergeCell ref="A40:P40"/>
    <mergeCell ref="A41:P41"/>
    <mergeCell ref="A42:P42"/>
    <mergeCell ref="A49:P49"/>
    <mergeCell ref="A52:P52"/>
    <mergeCell ref="A55:P55"/>
    <mergeCell ref="A60:P60"/>
    <mergeCell ref="A61:P61"/>
    <mergeCell ref="A67:P67"/>
    <mergeCell ref="A68:P68"/>
    <mergeCell ref="A69:P69"/>
    <mergeCell ref="A76:P76"/>
    <mergeCell ref="A80:P80"/>
    <mergeCell ref="A82:P82"/>
    <mergeCell ref="A86:P86"/>
    <mergeCell ref="A91:P91"/>
    <mergeCell ref="A92:P92"/>
    <mergeCell ref="A93:P93"/>
    <mergeCell ref="A99:P99"/>
    <mergeCell ref="A117:P117"/>
    <mergeCell ref="A121:P121"/>
    <mergeCell ref="A125:P125"/>
    <mergeCell ref="A102:P102"/>
    <mergeCell ref="A107:P107"/>
    <mergeCell ref="A115:P115"/>
    <mergeCell ref="A116:P116"/>
  </mergeCells>
  <printOptions/>
  <pageMargins left="0.75" right="0.75" top="1" bottom="1" header="0.5" footer="0.5"/>
  <pageSetup fitToHeight="0" fitToWidth="0"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R8"/>
  <sheetViews>
    <sheetView showGridLines="0" workbookViewId="0" topLeftCell="A1">
      <selection activeCell="A1" sqref="A1"/>
    </sheetView>
  </sheetViews>
  <sheetFormatPr defaultColWidth="9.140625" defaultRowHeight="12.75"/>
  <cols>
    <col min="1" max="1" width="12.140625" style="0" customWidth="1"/>
    <col min="2" max="2" width="13.28125" style="0" customWidth="1"/>
    <col min="3" max="3" width="12.7109375" style="0" customWidth="1"/>
    <col min="4" max="4" width="11.28125" style="0" customWidth="1"/>
    <col min="5" max="5" width="12.57421875" style="0" customWidth="1"/>
    <col min="6" max="6" width="12.421875" style="0" customWidth="1"/>
    <col min="7" max="7" width="12.140625" style="0" customWidth="1"/>
    <col min="8" max="8" width="14.421875" style="0" customWidth="1"/>
    <col min="9" max="9" width="12.8515625" style="0" customWidth="1"/>
    <col min="10" max="10" width="13.140625" style="0" customWidth="1"/>
  </cols>
  <sheetData>
    <row r="1" spans="1:18" s="18" customFormat="1" ht="18">
      <c r="A1" s="15"/>
      <c r="B1" s="235" t="s">
        <v>211</v>
      </c>
      <c r="C1" s="236"/>
      <c r="D1" s="236"/>
      <c r="E1" s="236"/>
      <c r="F1" s="236"/>
      <c r="G1" s="236"/>
      <c r="H1" s="236"/>
      <c r="I1" s="236"/>
      <c r="J1" s="236"/>
      <c r="K1" s="17"/>
      <c r="L1" s="16"/>
      <c r="M1" s="16"/>
      <c r="N1" s="16"/>
      <c r="O1" s="16"/>
      <c r="P1" s="16"/>
      <c r="Q1" s="16"/>
      <c r="R1" s="16"/>
    </row>
    <row r="2" spans="1:18" s="18" customFormat="1" ht="12.75">
      <c r="A2" s="15"/>
      <c r="B2" s="137"/>
      <c r="C2" s="15"/>
      <c r="D2" s="138"/>
      <c r="E2" s="139"/>
      <c r="F2" s="16"/>
      <c r="G2" s="16"/>
      <c r="H2" s="16"/>
      <c r="I2" s="16"/>
      <c r="J2" s="16"/>
      <c r="K2" s="17"/>
      <c r="L2" s="16"/>
      <c r="M2" s="16"/>
      <c r="N2" s="16"/>
      <c r="O2" s="16"/>
      <c r="P2" s="16"/>
      <c r="Q2" s="16"/>
      <c r="R2" s="16"/>
    </row>
    <row r="3" spans="1:18" s="18" customFormat="1" ht="12.75">
      <c r="A3" s="15"/>
      <c r="B3" s="137"/>
      <c r="C3" s="15"/>
      <c r="D3" s="138"/>
      <c r="E3" s="139"/>
      <c r="F3" s="16"/>
      <c r="G3" s="16"/>
      <c r="H3" s="16"/>
      <c r="I3" s="16"/>
      <c r="J3" s="16"/>
      <c r="K3" s="17"/>
      <c r="L3" s="16"/>
      <c r="M3" s="16"/>
      <c r="N3" s="16"/>
      <c r="O3" s="16"/>
      <c r="P3" s="16"/>
      <c r="Q3" s="16"/>
      <c r="R3" s="16"/>
    </row>
    <row r="4" spans="1:18" s="18" customFormat="1" ht="13.5" thickBot="1">
      <c r="A4" s="15"/>
      <c r="B4" s="237" t="s">
        <v>214</v>
      </c>
      <c r="C4" s="238"/>
      <c r="D4" s="238"/>
      <c r="E4" s="238"/>
      <c r="F4" s="238"/>
      <c r="G4" s="238"/>
      <c r="H4" s="238"/>
      <c r="I4" s="238"/>
      <c r="J4" s="239"/>
      <c r="K4" s="17"/>
      <c r="L4" s="16"/>
      <c r="M4" s="16"/>
      <c r="N4" s="16"/>
      <c r="O4" s="16"/>
      <c r="P4" s="16"/>
      <c r="Q4" s="16"/>
      <c r="R4" s="16"/>
    </row>
    <row r="5" spans="1:18" s="18" customFormat="1" ht="25.5" customHeight="1">
      <c r="A5" s="15"/>
      <c r="B5" s="145" t="s">
        <v>203</v>
      </c>
      <c r="C5" s="140" t="s">
        <v>116</v>
      </c>
      <c r="D5" s="141" t="s">
        <v>204</v>
      </c>
      <c r="E5" s="142" t="s">
        <v>205</v>
      </c>
      <c r="F5" s="143" t="s">
        <v>206</v>
      </c>
      <c r="G5" s="143" t="s">
        <v>207</v>
      </c>
      <c r="H5" s="143" t="s">
        <v>208</v>
      </c>
      <c r="I5" s="144" t="s">
        <v>209</v>
      </c>
      <c r="J5" s="144" t="s">
        <v>210</v>
      </c>
      <c r="K5" s="17"/>
      <c r="L5" s="16"/>
      <c r="M5" s="16"/>
      <c r="N5" s="16"/>
      <c r="O5" s="16"/>
      <c r="P5" s="16"/>
      <c r="Q5" s="16"/>
      <c r="R5" s="16"/>
    </row>
    <row r="6" spans="1:18" s="18" customFormat="1" ht="35.25" customHeight="1" thickBot="1">
      <c r="A6" s="15"/>
      <c r="B6" s="146" t="s">
        <v>217</v>
      </c>
      <c r="C6" s="149">
        <f>Goldsmiths!O11/Goldsmiths!O8</f>
        <v>3.2368686868686867</v>
      </c>
      <c r="D6" s="150">
        <f>Goldsmiths!O52/Goldsmiths!O8</f>
        <v>4.423232323232323</v>
      </c>
      <c r="E6" s="150">
        <f>Goldsmiths!O79/Goldsmiths!O8</f>
        <v>16.775757575757577</v>
      </c>
      <c r="F6" s="151">
        <f>Goldsmiths!O89/Goldsmiths!O8</f>
        <v>1.8232323232323233</v>
      </c>
      <c r="G6" s="151">
        <f>Goldsmiths!O115/Goldsmiths!O8</f>
        <v>0.25</v>
      </c>
      <c r="H6" s="151">
        <f>Goldsmiths!O144/Goldsmiths!O8</f>
        <v>3.2244949494949497</v>
      </c>
      <c r="I6" s="152">
        <f>Goldsmiths!O162/Goldsmiths!O8</f>
        <v>0.852020202020202</v>
      </c>
      <c r="J6" s="152">
        <f>Goldsmiths!O165</f>
        <v>30.58560606060606</v>
      </c>
      <c r="K6" s="17"/>
      <c r="L6" s="16"/>
      <c r="M6" s="16"/>
      <c r="N6" s="16"/>
      <c r="O6" s="16"/>
      <c r="P6" s="16"/>
      <c r="Q6" s="16"/>
      <c r="R6" s="16"/>
    </row>
    <row r="7" spans="1:18" s="18" customFormat="1" ht="35.25" customHeight="1" thickBot="1">
      <c r="A7" s="15"/>
      <c r="B7" s="146" t="s">
        <v>212</v>
      </c>
      <c r="C7" s="149">
        <f>'Royal Holloway'!D11</f>
        <v>0</v>
      </c>
      <c r="D7" s="150">
        <f>'Royal Holloway'!D38</f>
        <v>10.860000000000001</v>
      </c>
      <c r="E7" s="150">
        <f>'Royal Holloway'!D57</f>
        <v>4.100000000000001</v>
      </c>
      <c r="F7" s="151">
        <f>'Royal Holloway'!D63</f>
        <v>6.04</v>
      </c>
      <c r="G7" s="151">
        <f>'Royal Holloway'!D86</f>
        <v>1.21</v>
      </c>
      <c r="H7" s="151">
        <f>'Royal Holloway'!D110</f>
        <v>0.72</v>
      </c>
      <c r="I7" s="152">
        <f>'Royal Holloway'!D123</f>
        <v>1.21</v>
      </c>
      <c r="J7" s="152">
        <f>'Royal Holloway'!D125</f>
        <v>24.14</v>
      </c>
      <c r="K7" s="17"/>
      <c r="L7" s="16"/>
      <c r="M7" s="16"/>
      <c r="N7" s="16"/>
      <c r="O7" s="16"/>
      <c r="P7" s="16"/>
      <c r="Q7" s="16"/>
      <c r="R7" s="16"/>
    </row>
    <row r="8" spans="1:18" s="18" customFormat="1" ht="35.25" customHeight="1" thickBot="1">
      <c r="A8" s="15"/>
      <c r="B8" s="146" t="s">
        <v>213</v>
      </c>
      <c r="C8" s="149">
        <f>UCL!D11</f>
        <v>0</v>
      </c>
      <c r="D8" s="150">
        <f>UCL!D39</f>
        <v>2.2800000000000002</v>
      </c>
      <c r="E8" s="150">
        <f>UCL!D59</f>
        <v>6.88</v>
      </c>
      <c r="F8" s="151">
        <f>UCL!D66</f>
        <v>5.49</v>
      </c>
      <c r="G8" s="151">
        <f>UCL!D90</f>
        <v>0.12</v>
      </c>
      <c r="H8" s="151">
        <f>UCL!D114</f>
        <v>0</v>
      </c>
      <c r="I8" s="152">
        <f>UCL!D127</f>
        <v>1.21</v>
      </c>
      <c r="J8" s="152">
        <f>UCL!D129</f>
        <v>15.98</v>
      </c>
      <c r="K8" s="17"/>
      <c r="L8" s="16"/>
      <c r="M8" s="16"/>
      <c r="N8" s="16"/>
      <c r="O8" s="16"/>
      <c r="P8" s="16"/>
      <c r="Q8" s="16"/>
      <c r="R8" s="16"/>
    </row>
  </sheetData>
  <mergeCells count="2">
    <mergeCell ref="B1:J1"/>
    <mergeCell ref="B4:J4"/>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LIFE2: SHERPA-LEAP case study</dc:title>
  <dc:subject/>
  <dc:creator>J. Cooke, A. Machiraju</dc:creator>
  <cp:keywords/>
  <dc:description/>
  <cp:lastModifiedBy>EPrints Asst</cp:lastModifiedBy>
  <dcterms:created xsi:type="dcterms:W3CDTF">2008-06-18T13:19:51Z</dcterms:created>
  <dcterms:modified xsi:type="dcterms:W3CDTF">2008-09-03T10:43:41Z</dcterms:modified>
  <cp:category/>
  <cp:version/>
  <cp:contentType/>
  <cp:contentStatus/>
</cp:coreProperties>
</file>